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25"/>
  </bookViews>
  <sheets>
    <sheet name="缴费清册" sheetId="1" r:id="rId1"/>
    <sheet name="统计表" sheetId="3" r:id="rId2"/>
    <sheet name="参数(勿删)" sheetId="2" state="hidden" r:id="rId3"/>
    <sheet name="填表说明" sheetId="4" r:id="rId4"/>
    <sheet name="Sheet1" sheetId="5" r:id="rId5"/>
  </sheets>
  <definedNames>
    <definedName name="_xlnm._FilterDatabase" localSheetId="0" hidden="1">缴费清册!$A$4:$S$14</definedName>
    <definedName name="_xlnm.Print_Titles" localSheetId="0">缴费清册!$4:$4</definedName>
    <definedName name="白石江街道">'参数(勿删)'!$G$2:$G$9</definedName>
    <definedName name="茨营镇">'参数(勿删)'!$I$2:$I$11</definedName>
    <definedName name="东山镇">'参数(勿删)'!$K$2:$K$15</definedName>
    <definedName name="建宁街道">'参数(勿删)'!$F$2:$F$8</definedName>
    <definedName name="寥廓街道">'参数(勿删)'!$D$2:$D$12</definedName>
    <definedName name="南宁街道">'参数(勿删)'!$E$2:$E$10</definedName>
    <definedName name="普通人员">'参数(勿删)'!$A$2:$A$13</definedName>
    <definedName name="三宝街道">'参数(勿删)'!$M$2:$M$13</definedName>
    <definedName name="太和街道">'参数(勿删)'!$Q$2:$Q$8</definedName>
    <definedName name="文华街道">'参数(勿删)'!$P$2:$P$7</definedName>
    <definedName name="潇湘街道">'参数(勿删)'!$O$2:$O$10</definedName>
    <definedName name="沿江街道">'参数(勿删)'!$H$2:$H$10</definedName>
    <definedName name="益宁街道">'参数(勿删)'!$N$2:$N$8</definedName>
    <definedName name="越州镇">'参数(勿删)'!$L$2:$L$15</definedName>
    <definedName name="重症残疾人">'参数(勿删)'!$B$2:$B$12</definedName>
    <definedName name="珠街街道">'参数(勿删)'!$J$2:$J$12</definedName>
  </definedNames>
  <calcPr calcId="144525"/>
</workbook>
</file>

<file path=xl/sharedStrings.xml><?xml version="1.0" encoding="utf-8"?>
<sst xmlns="http://schemas.openxmlformats.org/spreadsheetml/2006/main" count="569" uniqueCount="287">
  <si>
    <t>2023年麒麟区城乡居民基本养老保险缴费清册名册(到龄人员)公示</t>
  </si>
  <si>
    <t>填报单位：双友社区</t>
  </si>
  <si>
    <t>村(社区)分管领导: 王凤娇</t>
  </si>
  <si>
    <t xml:space="preserve"> 村(社区)主要领导:   钱荟</t>
  </si>
  <si>
    <t>填报人：刘玲</t>
  </si>
  <si>
    <t xml:space="preserve">注：请各村委会(社区)、村小组按要求做好公示。     公示日期：    年  月  日           举报电话：      </t>
  </si>
  <si>
    <t xml:space="preserve">公示日期：2023 年 01 月 28 日 </t>
  </si>
  <si>
    <t>举报电话：0874-3215568</t>
  </si>
  <si>
    <t>序号</t>
  </si>
  <si>
    <t>个人保险编号</t>
  </si>
  <si>
    <t>姓名</t>
  </si>
  <si>
    <t>公民身份证号码</t>
  </si>
  <si>
    <t>乡镇(街道)名称</t>
  </si>
  <si>
    <t>村委会名称</t>
  </si>
  <si>
    <t>村民小组</t>
  </si>
  <si>
    <t>地址</t>
  </si>
  <si>
    <t>特殊身份</t>
  </si>
  <si>
    <t>累计缴费月数</t>
  </si>
  <si>
    <t>缴费不足年限（最少）</t>
  </si>
  <si>
    <t>手机号码</t>
  </si>
  <si>
    <t>系统已录入账号</t>
  </si>
  <si>
    <t>社保缴费待转移</t>
  </si>
  <si>
    <t>2023正常缴费</t>
  </si>
  <si>
    <t>中断或延迟年限补收</t>
  </si>
  <si>
    <t>一次性缴费</t>
  </si>
  <si>
    <t>2023合计缴费</t>
  </si>
  <si>
    <t>备注</t>
  </si>
  <si>
    <t>1</t>
  </si>
  <si>
    <t>530302101264667</t>
  </si>
  <si>
    <t>鲍乔娥</t>
  </si>
  <si>
    <t>5322011963******06</t>
  </si>
  <si>
    <t>太和街道</t>
  </si>
  <si>
    <t>双友社区</t>
  </si>
  <si>
    <t>刘家冲居民小组</t>
  </si>
  <si>
    <t>1357****942</t>
  </si>
  <si>
    <t>62319000219******85</t>
  </si>
  <si>
    <t>2</t>
  </si>
  <si>
    <t>530302101265199</t>
  </si>
  <si>
    <t>黄保昆</t>
  </si>
  <si>
    <t>5322011962******15</t>
  </si>
  <si>
    <t>1376****567</t>
  </si>
  <si>
    <t>62319000219******69</t>
  </si>
  <si>
    <t>3</t>
  </si>
  <si>
    <t>530302101265213</t>
  </si>
  <si>
    <t>黄花凤</t>
  </si>
  <si>
    <t>5322011963******49</t>
  </si>
  <si>
    <t>1376****372</t>
  </si>
  <si>
    <t>62319000219******68</t>
  </si>
  <si>
    <t>4</t>
  </si>
  <si>
    <t>530302101264709</t>
  </si>
  <si>
    <t>周乔珍</t>
  </si>
  <si>
    <t>5303281962******21</t>
  </si>
  <si>
    <t>1373****957</t>
  </si>
  <si>
    <t>62319000219******92</t>
  </si>
  <si>
    <t>5</t>
  </si>
  <si>
    <t>53030270125501</t>
  </si>
  <si>
    <t>张云宝</t>
  </si>
  <si>
    <t>5322011963******32</t>
  </si>
  <si>
    <t>1597****343</t>
  </si>
  <si>
    <t>62319000219******02</t>
  </si>
  <si>
    <t>6</t>
  </si>
  <si>
    <t>53030271360494</t>
  </si>
  <si>
    <t>丁木建</t>
  </si>
  <si>
    <t>5322011963******12</t>
  </si>
  <si>
    <t>1398****582</t>
  </si>
  <si>
    <t>62319000219******41</t>
  </si>
  <si>
    <t>7</t>
  </si>
  <si>
    <t>530302101265161</t>
  </si>
  <si>
    <t>黄乔香</t>
  </si>
  <si>
    <t>5322011963******47</t>
  </si>
  <si>
    <t>1592****998</t>
  </si>
  <si>
    <t>62319000219******75</t>
  </si>
  <si>
    <t>8</t>
  </si>
  <si>
    <t>53030271169648</t>
  </si>
  <si>
    <t>丁吉娥</t>
  </si>
  <si>
    <t>5322011963******23</t>
  </si>
  <si>
    <t>1588****528</t>
  </si>
  <si>
    <t>62319000219******83</t>
  </si>
  <si>
    <t>9</t>
  </si>
  <si>
    <t>530302101265080</t>
  </si>
  <si>
    <t>徐木仙</t>
  </si>
  <si>
    <t>5322011963******41</t>
  </si>
  <si>
    <t>1388****263</t>
  </si>
  <si>
    <t>62319000219******48</t>
  </si>
  <si>
    <t>10</t>
  </si>
  <si>
    <t>530302101265233</t>
  </si>
  <si>
    <t>姜保秀</t>
  </si>
  <si>
    <t>5322011963******46</t>
  </si>
  <si>
    <t>1376****945</t>
  </si>
  <si>
    <t>62319000219******23</t>
  </si>
  <si>
    <t>11</t>
  </si>
  <si>
    <t>53034071371218</t>
  </si>
  <si>
    <t>茹美莲</t>
  </si>
  <si>
    <t>5322011963******42</t>
  </si>
  <si>
    <t>1373****185</t>
  </si>
  <si>
    <t>62319000219******86</t>
  </si>
  <si>
    <t>12</t>
  </si>
  <si>
    <t>530302101265091</t>
  </si>
  <si>
    <t>殷建林</t>
  </si>
  <si>
    <t>5322011963******31</t>
  </si>
  <si>
    <t>1591****608</t>
  </si>
  <si>
    <t>13</t>
  </si>
  <si>
    <t>530302101264886</t>
  </si>
  <si>
    <t>侯瘦囡</t>
  </si>
  <si>
    <t>5303021963******01</t>
  </si>
  <si>
    <t>62319000219******36</t>
  </si>
  <si>
    <t>麒麟区城乡居民基本养老保险数据入库统计表</t>
  </si>
  <si>
    <t>填报单位名称：</t>
  </si>
  <si>
    <t>太和街道劳保所</t>
  </si>
  <si>
    <t>镇(街道)分管领导:          劳保所长:          村(社区)主要领导:          填报人:</t>
  </si>
  <si>
    <t>村（社区）名称</t>
  </si>
  <si>
    <t>参保缴费情况</t>
  </si>
  <si>
    <t>入库缴费人员合计(人次)</t>
  </si>
  <si>
    <t>入库缴费金额合计（元）</t>
  </si>
  <si>
    <t>正常缴费情况（人）</t>
  </si>
  <si>
    <t>中断补缴</t>
  </si>
  <si>
    <t>一次性补缴</t>
  </si>
  <si>
    <t>合计人数</t>
  </si>
  <si>
    <t>合计金额</t>
  </si>
  <si>
    <t>人数</t>
  </si>
  <si>
    <t>金额</t>
  </si>
  <si>
    <t>合计</t>
  </si>
  <si>
    <t>普通人员</t>
  </si>
  <si>
    <t>重症残疾人</t>
  </si>
  <si>
    <t>乡镇街道</t>
  </si>
  <si>
    <t>寥廓街道</t>
  </si>
  <si>
    <t>南宁街道</t>
  </si>
  <si>
    <t>建宁街道</t>
  </si>
  <si>
    <t>白石江街道</t>
  </si>
  <si>
    <t>沿江街道</t>
  </si>
  <si>
    <t>茨营镇</t>
  </si>
  <si>
    <t>珠街街道</t>
  </si>
  <si>
    <t>东山镇</t>
  </si>
  <si>
    <t>越州镇</t>
  </si>
  <si>
    <t>三宝街道</t>
  </si>
  <si>
    <t>益宁街道</t>
  </si>
  <si>
    <t>潇湘街道</t>
  </si>
  <si>
    <t>文华街道</t>
  </si>
  <si>
    <t>寥廓街道劳保所</t>
  </si>
  <si>
    <t>天池社区</t>
  </si>
  <si>
    <t>文昌社区</t>
  </si>
  <si>
    <t>康桥社区</t>
  </si>
  <si>
    <t>玄坛社区</t>
  </si>
  <si>
    <t>梅园社区</t>
  </si>
  <si>
    <t>胜峰社区</t>
  </si>
  <si>
    <t>园林社区</t>
  </si>
  <si>
    <t>方家园社区</t>
  </si>
  <si>
    <t>龙潭社区</t>
  </si>
  <si>
    <t>阿诗玛社区</t>
  </si>
  <si>
    <t>西北社区</t>
  </si>
  <si>
    <t xml:space="preserve"> </t>
  </si>
  <si>
    <t>南宁社区</t>
  </si>
  <si>
    <t>平安社区</t>
  </si>
  <si>
    <t>保渡社区</t>
  </si>
  <si>
    <t>四圩村委会</t>
  </si>
  <si>
    <t>茨营社区</t>
  </si>
  <si>
    <t>中所村委会</t>
  </si>
  <si>
    <t>恩洪村委会</t>
  </si>
  <si>
    <t>上坡村委会</t>
  </si>
  <si>
    <t>雷家庄社区</t>
  </si>
  <si>
    <t>花柯社区</t>
  </si>
  <si>
    <t>红庙社区</t>
  </si>
  <si>
    <t>代河社区</t>
  </si>
  <si>
    <t>荷花塘社区</t>
  </si>
  <si>
    <t>南宁街道劳保所</t>
  </si>
  <si>
    <t>麒麟社区</t>
  </si>
  <si>
    <t>瑞东社区</t>
  </si>
  <si>
    <t>向阳社区</t>
  </si>
  <si>
    <t>潇湘社区</t>
  </si>
  <si>
    <t>东关社区</t>
  </si>
  <si>
    <t>鼓楼社区</t>
  </si>
  <si>
    <t>黄家庄社区</t>
  </si>
  <si>
    <t>麒麟桥社区</t>
  </si>
  <si>
    <t>瑞和社区</t>
  </si>
  <si>
    <t>长河社区</t>
  </si>
  <si>
    <t>小坝圩村委会</t>
  </si>
  <si>
    <t>大麦村委会</t>
  </si>
  <si>
    <t>三源村委会</t>
  </si>
  <si>
    <t>独木村委会</t>
  </si>
  <si>
    <t>马坊村委会</t>
  </si>
  <si>
    <t>何旗社区</t>
  </si>
  <si>
    <t>金江社区</t>
  </si>
  <si>
    <t>金麟社区</t>
  </si>
  <si>
    <t>丰登社区</t>
  </si>
  <si>
    <t>曲烟社区</t>
  </si>
  <si>
    <t>建宁街道劳保所</t>
  </si>
  <si>
    <t>麻黄社区</t>
  </si>
  <si>
    <t>古城社区</t>
  </si>
  <si>
    <t>车站社区</t>
  </si>
  <si>
    <t>姜家巷社区</t>
  </si>
  <si>
    <t>祥和社区</t>
  </si>
  <si>
    <t>幸福社区</t>
  </si>
  <si>
    <t>余家屯社区</t>
  </si>
  <si>
    <t>哈马寨村委会</t>
  </si>
  <si>
    <t>小河湾社区</t>
  </si>
  <si>
    <t>新村村委会</t>
  </si>
  <si>
    <t>西关社区</t>
  </si>
  <si>
    <t>雅户社区</t>
  </si>
  <si>
    <t>金牛社区</t>
  </si>
  <si>
    <t>冷家屯村委会</t>
  </si>
  <si>
    <t>凤来社区</t>
  </si>
  <si>
    <t>白石江街道劳保所</t>
  </si>
  <si>
    <t>麟东社区</t>
  </si>
  <si>
    <t>临江社区</t>
  </si>
  <si>
    <t>江南社区</t>
  </si>
  <si>
    <t>官坡社区</t>
  </si>
  <si>
    <t>锦东社区</t>
  </si>
  <si>
    <t>鸡街村委会</t>
  </si>
  <si>
    <t>杨家村委会</t>
  </si>
  <si>
    <t>珠街村委会</t>
  </si>
  <si>
    <t>水井村委会</t>
  </si>
  <si>
    <t>越州社区</t>
  </si>
  <si>
    <t>三宝社区</t>
  </si>
  <si>
    <t>牛街社区</t>
  </si>
  <si>
    <t>南城门社区</t>
  </si>
  <si>
    <t>桂花社区</t>
  </si>
  <si>
    <t>太和社区</t>
  </si>
  <si>
    <t>沿江街道劳保所</t>
  </si>
  <si>
    <t>庄家圩社区</t>
  </si>
  <si>
    <t>新发村委会</t>
  </si>
  <si>
    <t>大龙村委会</t>
  </si>
  <si>
    <t>余家圩社区</t>
  </si>
  <si>
    <t>新圩村委会</t>
  </si>
  <si>
    <t>整寨村委会</t>
  </si>
  <si>
    <t>西海社区</t>
  </si>
  <si>
    <t>克依黑村委会</t>
  </si>
  <si>
    <t>新田社区</t>
  </si>
  <si>
    <t>五联社区</t>
  </si>
  <si>
    <t>水寨社区</t>
  </si>
  <si>
    <t>沙坝村委会</t>
  </si>
  <si>
    <t>新兴社区</t>
  </si>
  <si>
    <t>小坡社区</t>
  </si>
  <si>
    <t>茨营镇劳保所</t>
  </si>
  <si>
    <t>蔡家村委会</t>
  </si>
  <si>
    <t>吴官村委会</t>
  </si>
  <si>
    <t>团结村委会</t>
  </si>
  <si>
    <t>小河村委会</t>
  </si>
  <si>
    <t>红土墙村委会</t>
  </si>
  <si>
    <t>永泉村委会</t>
  </si>
  <si>
    <t>拖古村委会</t>
  </si>
  <si>
    <t>向桂社区</t>
  </si>
  <si>
    <t>兴龙村委会</t>
  </si>
  <si>
    <t>台子社区</t>
  </si>
  <si>
    <t>石灰窑村委会</t>
  </si>
  <si>
    <t>学苑社区</t>
  </si>
  <si>
    <t>鑫源社区</t>
  </si>
  <si>
    <t>珠街街道劳保所</t>
  </si>
  <si>
    <t>堡子村委会</t>
  </si>
  <si>
    <t>墩子村委会</t>
  </si>
  <si>
    <t>庄家屯社区</t>
  </si>
  <si>
    <t>联合村委会</t>
  </si>
  <si>
    <t>青龙村委会</t>
  </si>
  <si>
    <t>卑舍村委会</t>
  </si>
  <si>
    <t>竹园村委会</t>
  </si>
  <si>
    <t>张家营村委会</t>
  </si>
  <si>
    <t>文笔社区</t>
  </si>
  <si>
    <t>文明村委会</t>
  </si>
  <si>
    <t>竹鹰社区</t>
  </si>
  <si>
    <t>东山镇劳保所</t>
  </si>
  <si>
    <t>卡居村委会</t>
  </si>
  <si>
    <t>法色村委会</t>
  </si>
  <si>
    <t>石头寨村委会</t>
  </si>
  <si>
    <t>转长河村委会</t>
  </si>
  <si>
    <t>撒马依村委会</t>
  </si>
  <si>
    <t>撒基格村委会</t>
  </si>
  <si>
    <t>高家村村委会</t>
  </si>
  <si>
    <t>潦浒社区</t>
  </si>
  <si>
    <t>鸡汤村委会</t>
  </si>
  <si>
    <t>潇湘村委会</t>
  </si>
  <si>
    <t>越州镇劳保所</t>
  </si>
  <si>
    <t>薛旗村委会</t>
  </si>
  <si>
    <t>老吴村委会</t>
  </si>
  <si>
    <t>大梨树村委会</t>
  </si>
  <si>
    <t>黄泥堡村委会</t>
  </si>
  <si>
    <t>横大路村委会</t>
  </si>
  <si>
    <t>和平村委会</t>
  </si>
  <si>
    <t>黄旗村委会</t>
  </si>
  <si>
    <t>阳光社区</t>
  </si>
  <si>
    <t>三宝街道劳保所</t>
  </si>
  <si>
    <t>温泉社区</t>
  </si>
  <si>
    <t>青峰村委会</t>
  </si>
  <si>
    <t>长坡村委会</t>
  </si>
  <si>
    <t>益宁街道劳保所</t>
  </si>
  <si>
    <t>潇湘街道劳保所</t>
  </si>
  <si>
    <t>文华街道劳保所</t>
  </si>
  <si>
    <t>乡镇街道名称</t>
  </si>
  <si>
    <t>2022新到龄人数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</si>
</sst>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indexed="8"/>
      <name val="华文中宋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20"/>
      <color indexed="8"/>
      <name val="华文中宋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1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8" borderId="19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20" borderId="18" applyNumberFormat="0" applyAlignment="0" applyProtection="0">
      <alignment vertical="center"/>
    </xf>
    <xf numFmtId="0" fontId="21" fillId="20" borderId="16" applyNumberFormat="0" applyAlignment="0" applyProtection="0">
      <alignment vertical="center"/>
    </xf>
    <xf numFmtId="0" fontId="15" fillId="11" borderId="14" applyNumberFormat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 applyProtection="1">
      <alignment horizontal="left" vertical="center"/>
      <protection locked="0"/>
    </xf>
    <xf numFmtId="0" fontId="0" fillId="2" borderId="0" xfId="0" applyNumberFormat="1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0" xfId="49" applyFont="1" applyBorder="1" applyAlignment="1">
      <alignment horizontal="center" vertical="center"/>
    </xf>
    <xf numFmtId="0" fontId="3" fillId="0" borderId="4" xfId="49" applyFont="1" applyBorder="1" applyAlignment="1">
      <alignment horizontal="left" vertical="center"/>
    </xf>
    <xf numFmtId="0" fontId="4" fillId="0" borderId="5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4" fillId="0" borderId="6" xfId="49" applyFont="1" applyBorder="1" applyAlignment="1">
      <alignment horizontal="center" vertical="center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4" fillId="0" borderId="1" xfId="49" applyFont="1" applyBorder="1" applyAlignment="1">
      <alignment vertical="center" wrapText="1"/>
    </xf>
    <xf numFmtId="0" fontId="4" fillId="0" borderId="1" xfId="49" applyNumberFormat="1" applyFont="1" applyBorder="1" applyAlignment="1">
      <alignment horizontal="center" vertical="center"/>
    </xf>
    <xf numFmtId="0" fontId="4" fillId="0" borderId="1" xfId="49" applyNumberFormat="1" applyFont="1" applyBorder="1" applyAlignment="1">
      <alignment horizontal="left" vertical="center" wrapText="1"/>
    </xf>
    <xf numFmtId="0" fontId="4" fillId="0" borderId="1" xfId="49" applyNumberFormat="1" applyFont="1" applyBorder="1">
      <alignment vertical="center"/>
    </xf>
    <xf numFmtId="0" fontId="4" fillId="2" borderId="2" xfId="49" applyNumberFormat="1" applyFont="1" applyFill="1" applyBorder="1" applyAlignment="1">
      <alignment horizontal="center" vertical="center"/>
    </xf>
    <xf numFmtId="0" fontId="4" fillId="2" borderId="3" xfId="49" applyNumberFormat="1" applyFont="1" applyFill="1" applyBorder="1" applyAlignment="1">
      <alignment horizontal="center" vertical="center"/>
    </xf>
    <xf numFmtId="0" fontId="4" fillId="2" borderId="1" xfId="49" applyNumberFormat="1" applyFont="1" applyFill="1" applyBorder="1">
      <alignment vertical="center"/>
    </xf>
    <xf numFmtId="0" fontId="3" fillId="0" borderId="0" xfId="49" applyFont="1" applyBorder="1" applyAlignment="1">
      <alignment horizontal="left" vertical="center"/>
    </xf>
    <xf numFmtId="0" fontId="3" fillId="2" borderId="0" xfId="49" applyFont="1" applyFill="1" applyBorder="1" applyAlignment="1">
      <alignment horizontal="left" vertical="center"/>
    </xf>
    <xf numFmtId="0" fontId="3" fillId="2" borderId="4" xfId="49" applyFont="1" applyFill="1" applyBorder="1" applyAlignment="1">
      <alignment horizontal="left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/>
    </xf>
    <xf numFmtId="0" fontId="4" fillId="0" borderId="9" xfId="49" applyFont="1" applyBorder="1" applyAlignment="1">
      <alignment horizontal="center" vertical="center" wrapText="1" shrinkToFit="1"/>
    </xf>
    <xf numFmtId="0" fontId="4" fillId="0" borderId="10" xfId="49" applyFont="1" applyBorder="1" applyAlignment="1">
      <alignment horizontal="center" vertical="center" wrapText="1" shrinkToFit="1"/>
    </xf>
    <xf numFmtId="0" fontId="4" fillId="0" borderId="9" xfId="49" applyFont="1" applyBorder="1" applyAlignment="1">
      <alignment horizontal="center" vertical="center" wrapText="1"/>
    </xf>
    <xf numFmtId="0" fontId="4" fillId="0" borderId="11" xfId="49" applyFont="1" applyBorder="1" applyAlignment="1">
      <alignment horizontal="center" vertical="center" wrapText="1"/>
    </xf>
    <xf numFmtId="0" fontId="4" fillId="2" borderId="1" xfId="49" applyFont="1" applyFill="1" applyBorder="1" applyAlignment="1">
      <alignment vertical="center" wrapText="1"/>
    </xf>
    <xf numFmtId="0" fontId="4" fillId="0" borderId="1" xfId="49" applyFont="1" applyBorder="1" applyAlignment="1">
      <alignment vertical="center" wrapText="1" shrinkToFit="1"/>
    </xf>
    <xf numFmtId="0" fontId="4" fillId="0" borderId="2" xfId="49" applyFont="1" applyBorder="1" applyAlignment="1">
      <alignment vertical="center" wrapText="1"/>
    </xf>
    <xf numFmtId="0" fontId="4" fillId="2" borderId="1" xfId="0" applyNumberFormat="1" applyFont="1" applyFill="1" applyBorder="1" applyAlignment="1">
      <alignment vertical="center"/>
    </xf>
    <xf numFmtId="0" fontId="4" fillId="0" borderId="1" xfId="49" applyNumberFormat="1" applyFont="1" applyBorder="1" applyAlignment="1">
      <alignment vertical="center"/>
    </xf>
    <xf numFmtId="0" fontId="4" fillId="2" borderId="1" xfId="49" applyNumberFormat="1" applyFont="1" applyFill="1" applyBorder="1" applyAlignment="1">
      <alignment vertical="center"/>
    </xf>
    <xf numFmtId="0" fontId="4" fillId="2" borderId="10" xfId="49" applyFont="1" applyFill="1" applyBorder="1" applyAlignment="1">
      <alignment horizontal="center" vertical="center" wrapText="1"/>
    </xf>
    <xf numFmtId="0" fontId="4" fillId="2" borderId="12" xfId="49" applyFont="1" applyFill="1" applyBorder="1" applyAlignment="1">
      <alignment horizontal="center" vertical="center" wrapText="1"/>
    </xf>
    <xf numFmtId="0" fontId="4" fillId="2" borderId="13" xfId="49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horizontal="left" vertical="center" wrapText="1"/>
      <protection locked="0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49" fontId="5" fillId="0" borderId="0" xfId="0" applyNumberFormat="1" applyFont="1" applyFill="1" applyAlignment="1" applyProtection="1">
      <alignment horizontal="center" vertical="center" wrapText="1"/>
      <protection locked="0"/>
    </xf>
    <xf numFmtId="49" fontId="5" fillId="0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4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8" fillId="0" borderId="0" xfId="0" applyNumberFormat="1" applyFont="1" applyFill="1" applyAlignment="1" applyProtection="1">
      <alignment horizontal="center" vertical="center" wrapText="1"/>
      <protection locked="0"/>
    </xf>
    <xf numFmtId="49" fontId="8" fillId="3" borderId="4" xfId="0" applyNumberFormat="1" applyFont="1" applyFill="1" applyBorder="1" applyAlignment="1" applyProtection="1">
      <alignment vertical="center"/>
      <protection locked="0"/>
    </xf>
    <xf numFmtId="49" fontId="8" fillId="0" borderId="4" xfId="0" applyNumberFormat="1" applyFont="1" applyFill="1" applyBorder="1" applyAlignment="1" applyProtection="1">
      <alignment vertical="center"/>
      <protection locked="0"/>
    </xf>
    <xf numFmtId="49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right" vertical="center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applyProtection="1" quotePrefix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457200</xdr:colOff>
      <xdr:row>1</xdr:row>
      <xdr:rowOff>114300</xdr:rowOff>
    </xdr:from>
    <xdr:to>
      <xdr:col>14</xdr:col>
      <xdr:colOff>400050</xdr:colOff>
      <xdr:row>31</xdr:row>
      <xdr:rowOff>104775</xdr:rowOff>
    </xdr:to>
    <xdr:sp>
      <xdr:nvSpPr>
        <xdr:cNvPr id="2" name="TextBox 1"/>
        <xdr:cNvSpPr txBox="1"/>
      </xdr:nvSpPr>
      <xdr:spPr>
        <a:xfrm>
          <a:off x="457200" y="285750"/>
          <a:ext cx="9544050" cy="513397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2000">
              <a:latin typeface="+mn-ea"/>
              <a:ea typeface="+mn-ea"/>
            </a:rPr>
            <a:t>填表说明：</a:t>
          </a:r>
          <a:endParaRPr lang="en-US" altLang="zh-CN" sz="2000">
            <a:latin typeface="+mn-ea"/>
            <a:ea typeface="+mn-ea"/>
          </a:endParaRPr>
        </a:p>
        <a:p>
          <a:r>
            <a:rPr lang="zh-CN" altLang="en-US" sz="2000">
              <a:latin typeface="+mn-ea"/>
              <a:ea typeface="+mn-ea"/>
            </a:rPr>
            <a:t>　　</a:t>
          </a:r>
          <a:r>
            <a:rPr lang="en-US" altLang="zh-CN" sz="2000">
              <a:latin typeface="+mn-ea"/>
              <a:ea typeface="+mn-ea"/>
            </a:rPr>
            <a:t>1</a:t>
          </a:r>
          <a:r>
            <a:rPr lang="zh-CN" altLang="en-US" sz="2000">
              <a:latin typeface="+mn-ea"/>
              <a:ea typeface="+mn-ea"/>
            </a:rPr>
            <a:t>、本</a:t>
          </a:r>
          <a:r>
            <a:rPr lang="en-US" altLang="zh-CN" sz="2000">
              <a:latin typeface="+mn-ea"/>
              <a:ea typeface="+mn-ea"/>
            </a:rPr>
            <a:t>《</a:t>
          </a:r>
          <a:r>
            <a:rPr lang="zh-CN" altLang="en-US" sz="2000">
              <a:latin typeface="+mn-ea"/>
              <a:ea typeface="+mn-ea"/>
            </a:rPr>
            <a:t>缴费清册</a:t>
          </a:r>
          <a:r>
            <a:rPr lang="en-US" altLang="zh-CN" sz="2000">
              <a:latin typeface="+mn-ea"/>
              <a:ea typeface="+mn-ea"/>
            </a:rPr>
            <a:t>》</a:t>
          </a:r>
          <a:r>
            <a:rPr lang="zh-CN" altLang="en-US" sz="2000">
              <a:latin typeface="+mn-ea"/>
              <a:ea typeface="+mn-ea"/>
            </a:rPr>
            <a:t>下发的是截止</a:t>
          </a:r>
          <a:r>
            <a:rPr lang="en-US" altLang="zh-CN" sz="2000">
              <a:latin typeface="+mn-ea"/>
              <a:ea typeface="+mn-ea"/>
            </a:rPr>
            <a:t>2022</a:t>
          </a:r>
          <a:r>
            <a:rPr lang="zh-CN" altLang="en-US" sz="2000">
              <a:latin typeface="+mn-ea"/>
              <a:ea typeface="+mn-ea"/>
            </a:rPr>
            <a:t>年</a:t>
          </a:r>
          <a:r>
            <a:rPr lang="en-US" altLang="zh-CN" sz="2000">
              <a:latin typeface="+mn-ea"/>
              <a:ea typeface="+mn-ea"/>
            </a:rPr>
            <a:t>12</a:t>
          </a:r>
          <a:r>
            <a:rPr lang="zh-CN" altLang="en-US" sz="2000">
              <a:latin typeface="+mn-ea"/>
              <a:ea typeface="+mn-ea"/>
            </a:rPr>
            <a:t>月</a:t>
          </a:r>
          <a:r>
            <a:rPr lang="en-US" altLang="zh-CN" sz="2000">
              <a:latin typeface="+mn-ea"/>
              <a:ea typeface="+mn-ea"/>
            </a:rPr>
            <a:t>31</a:t>
          </a:r>
          <a:r>
            <a:rPr lang="zh-CN" altLang="en-US" sz="2000">
              <a:latin typeface="+mn-ea"/>
              <a:ea typeface="+mn-ea"/>
            </a:rPr>
            <a:t>日到龄人员，请各镇（街道）分解到各村（社区），具体操作如下：</a:t>
          </a:r>
          <a:endParaRPr lang="en-US" altLang="zh-CN" sz="2000">
            <a:latin typeface="+mn-ea"/>
            <a:ea typeface="+mn-ea"/>
          </a:endParaRPr>
        </a:p>
        <a:p>
          <a:r>
            <a:rPr lang="zh-CN" altLang="en-US" sz="2000">
              <a:latin typeface="+mn-ea"/>
              <a:ea typeface="+mn-ea"/>
            </a:rPr>
            <a:t>　　（</a:t>
          </a:r>
          <a:r>
            <a:rPr lang="en-US" altLang="zh-CN" sz="2000">
              <a:latin typeface="+mn-ea"/>
              <a:ea typeface="+mn-ea"/>
            </a:rPr>
            <a:t>1</a:t>
          </a:r>
          <a:r>
            <a:rPr lang="zh-CN" altLang="en-US" sz="2000">
              <a:latin typeface="+mn-ea"/>
              <a:ea typeface="+mn-ea"/>
            </a:rPr>
            <a:t>）分解方法：①另存为</a:t>
          </a:r>
          <a:r>
            <a:rPr lang="en-US" altLang="zh-CN" sz="2000">
              <a:latin typeface="+mn-ea"/>
              <a:ea typeface="+mn-ea"/>
            </a:rPr>
            <a:t>XXX</a:t>
          </a:r>
          <a:r>
            <a:rPr lang="zh-CN" altLang="en-US" sz="2000">
              <a:latin typeface="+mn-ea"/>
              <a:ea typeface="+mn-ea"/>
            </a:rPr>
            <a:t>社区</a:t>
          </a:r>
          <a:r>
            <a:rPr lang="en-US" altLang="zh-CN" sz="2000">
              <a:latin typeface="+mn-ea"/>
              <a:ea typeface="+mn-ea"/>
            </a:rPr>
            <a:t>.xlsx</a:t>
          </a:r>
          <a:r>
            <a:rPr lang="zh-CN" altLang="en-US" sz="2000">
              <a:latin typeface="+mn-ea"/>
              <a:ea typeface="+mn-ea"/>
            </a:rPr>
            <a:t>文件②删除其它社区人员；</a:t>
          </a:r>
          <a:endParaRPr lang="en-US" altLang="zh-CN" sz="2000">
            <a:latin typeface="+mn-ea"/>
            <a:ea typeface="+mn-ea"/>
          </a:endParaRPr>
        </a:p>
        <a:p>
          <a:r>
            <a:rPr lang="zh-CN" altLang="en-US" sz="2000">
              <a:latin typeface="+mn-ea"/>
              <a:ea typeface="+mn-ea"/>
            </a:rPr>
            <a:t>　　（</a:t>
          </a:r>
          <a:r>
            <a:rPr lang="en-US" altLang="zh-CN" sz="2000">
              <a:latin typeface="+mn-ea"/>
              <a:ea typeface="+mn-ea"/>
            </a:rPr>
            <a:t>2</a:t>
          </a:r>
          <a:r>
            <a:rPr lang="zh-CN" altLang="en-US" sz="2000">
              <a:latin typeface="+mn-ea"/>
              <a:ea typeface="+mn-ea"/>
            </a:rPr>
            <a:t>）“序号”栏：请各村（社区）自动编号；</a:t>
          </a:r>
          <a:endParaRPr lang="en-US" altLang="zh-CN" sz="2000">
            <a:latin typeface="+mn-ea"/>
            <a:ea typeface="+mn-ea"/>
          </a:endParaRPr>
        </a:p>
        <a:p>
          <a:r>
            <a:rPr lang="zh-CN" altLang="en-US" sz="2000">
              <a:latin typeface="+mn-ea"/>
              <a:ea typeface="+mn-ea"/>
            </a:rPr>
            <a:t>　　（</a:t>
          </a:r>
          <a:r>
            <a:rPr lang="en-US" altLang="zh-CN" sz="2000">
              <a:latin typeface="+mn-ea"/>
              <a:ea typeface="+mn-ea"/>
            </a:rPr>
            <a:t>3</a:t>
          </a:r>
          <a:r>
            <a:rPr lang="zh-CN" altLang="en-US" sz="2000">
              <a:latin typeface="+mn-ea"/>
              <a:ea typeface="+mn-ea"/>
            </a:rPr>
            <a:t>）“手机号码”栏：同一家庭可录入相同手机号码；</a:t>
          </a:r>
          <a:endParaRPr lang="en-US" altLang="zh-CN" sz="2000">
            <a:latin typeface="+mn-ea"/>
            <a:ea typeface="+mn-ea"/>
          </a:endParaRPr>
        </a:p>
        <a:p>
          <a:r>
            <a:rPr lang="zh-CN" altLang="en-US" sz="2000">
              <a:latin typeface="+mn-ea"/>
              <a:ea typeface="+mn-ea"/>
            </a:rPr>
            <a:t>　　</a:t>
          </a:r>
          <a:r>
            <a:rPr lang="en-US" altLang="zh-CN" sz="2000">
              <a:latin typeface="+mn-ea"/>
              <a:ea typeface="+mn-ea"/>
            </a:rPr>
            <a:t>2</a:t>
          </a:r>
          <a:r>
            <a:rPr lang="zh-CN" altLang="en-US" sz="2000">
              <a:latin typeface="+mn-ea"/>
              <a:ea typeface="+mn-ea"/>
            </a:rPr>
            <a:t>、</a:t>
          </a:r>
          <a:r>
            <a:rPr lang="en-US" altLang="zh-CN" sz="2000">
              <a:latin typeface="+mn-ea"/>
              <a:ea typeface="+mn-ea"/>
            </a:rPr>
            <a:t>《</a:t>
          </a:r>
          <a:r>
            <a:rPr lang="zh-CN" altLang="en-US" sz="2000">
              <a:latin typeface="+mn-ea"/>
              <a:ea typeface="+mn-ea"/>
            </a:rPr>
            <a:t>统计表</a:t>
          </a:r>
          <a:r>
            <a:rPr lang="en-US" altLang="zh-CN" sz="2000">
              <a:latin typeface="+mn-ea"/>
              <a:ea typeface="+mn-ea"/>
            </a:rPr>
            <a:t>》</a:t>
          </a:r>
          <a:r>
            <a:rPr lang="zh-CN" altLang="en-US" sz="2000">
              <a:latin typeface="+mn-ea"/>
              <a:ea typeface="+mn-ea"/>
            </a:rPr>
            <a:t>请选择镇（街道）后，自动生成统计数据。</a:t>
          </a:r>
          <a:endParaRPr lang="en-US" altLang="zh-CN" sz="2000">
            <a:latin typeface="+mn-ea"/>
            <a:ea typeface="+mn-ea"/>
          </a:endParaRPr>
        </a:p>
        <a:p>
          <a:r>
            <a:rPr lang="zh-CN" altLang="en-US" sz="2000">
              <a:latin typeface="+mn-ea"/>
              <a:ea typeface="+mn-ea"/>
            </a:rPr>
            <a:t>　　</a:t>
          </a:r>
          <a:r>
            <a:rPr lang="en-US" altLang="zh-CN" sz="2000">
              <a:solidFill>
                <a:srgbClr val="FF0000"/>
              </a:solidFill>
              <a:latin typeface="+mn-ea"/>
              <a:ea typeface="+mn-ea"/>
            </a:rPr>
            <a:t>3</a:t>
          </a:r>
          <a:r>
            <a:rPr lang="zh-CN" altLang="en-US" sz="2000">
              <a:solidFill>
                <a:srgbClr val="FF0000"/>
              </a:solidFill>
              <a:latin typeface="+mn-ea"/>
              <a:ea typeface="+mn-ea"/>
            </a:rPr>
            <a:t>、列</a:t>
          </a:r>
          <a:r>
            <a:rPr lang="en-US" altLang="zh-CN" sz="2000">
              <a:solidFill>
                <a:srgbClr val="FF0000"/>
              </a:solidFill>
              <a:latin typeface="+mn-ea"/>
              <a:ea typeface="+mn-ea"/>
            </a:rPr>
            <a:t>M</a:t>
          </a:r>
          <a:r>
            <a:rPr lang="zh-CN" altLang="en-US" sz="2000">
              <a:solidFill>
                <a:srgbClr val="FF0000"/>
              </a:solidFill>
              <a:latin typeface="+mn-ea"/>
              <a:ea typeface="+mn-ea"/>
            </a:rPr>
            <a:t>（系统已录入账号）为空白的请用批量变更表上报账号</a:t>
          </a:r>
          <a:endParaRPr lang="en-US" altLang="zh-CN" sz="2000">
            <a:solidFill>
              <a:srgbClr val="FF0000"/>
            </a:solidFill>
            <a:latin typeface="+mn-ea"/>
            <a:ea typeface="+mn-ea"/>
          </a:endParaRPr>
        </a:p>
        <a:p>
          <a:r>
            <a:rPr lang="en-US" altLang="zh-CN" sz="2000">
              <a:solidFill>
                <a:srgbClr val="FF0000"/>
              </a:solidFill>
              <a:latin typeface="+mn-ea"/>
              <a:ea typeface="+mn-ea"/>
            </a:rPr>
            <a:t>    4</a:t>
          </a:r>
          <a:r>
            <a:rPr lang="zh-CN" altLang="en-US" sz="2000">
              <a:solidFill>
                <a:srgbClr val="FF0000"/>
              </a:solidFill>
              <a:latin typeface="+mn-ea"/>
              <a:ea typeface="+mn-ea"/>
            </a:rPr>
            <a:t>、列</a:t>
          </a:r>
          <a:r>
            <a:rPr lang="en-US" altLang="zh-CN" sz="2000">
              <a:solidFill>
                <a:srgbClr val="FF0000"/>
              </a:solidFill>
              <a:latin typeface="+mn-ea"/>
              <a:ea typeface="+mn-ea"/>
            </a:rPr>
            <a:t>N(</a:t>
          </a:r>
          <a:r>
            <a:rPr lang="zh-CN" altLang="en-US" sz="2000">
              <a:solidFill>
                <a:srgbClr val="FF0000"/>
              </a:solidFill>
              <a:latin typeface="+mn-ea"/>
              <a:ea typeface="+mn-ea"/>
            </a:rPr>
            <a:t>社保缴费待转移</a:t>
          </a:r>
          <a:r>
            <a:rPr lang="en-US" altLang="zh-CN" sz="2000">
              <a:solidFill>
                <a:srgbClr val="FF0000"/>
              </a:solidFill>
              <a:latin typeface="+mn-ea"/>
              <a:ea typeface="+mn-ea"/>
            </a:rPr>
            <a:t>)</a:t>
          </a:r>
          <a:r>
            <a:rPr lang="zh-CN" altLang="en-US" sz="2000">
              <a:solidFill>
                <a:srgbClr val="FF0000"/>
              </a:solidFill>
              <a:latin typeface="+mn-ea"/>
              <a:ea typeface="+mn-ea"/>
            </a:rPr>
            <a:t>注明“存在社保缴费需转移人员”的，请跟参保人联系落实，社保转移至城居保的参保人本人到城居保局养老保险科填写申请表</a:t>
          </a:r>
          <a:endParaRPr lang="en-US" altLang="zh-CN" sz="2000">
            <a:solidFill>
              <a:srgbClr val="FF0000"/>
            </a:solidFill>
            <a:latin typeface="+mn-ea"/>
            <a:ea typeface="+mn-ea"/>
          </a:endParaRPr>
        </a:p>
        <a:p>
          <a:r>
            <a:rPr lang="en-US" altLang="zh-CN" sz="2000" baseline="0">
              <a:solidFill>
                <a:srgbClr val="FF0000"/>
              </a:solidFill>
              <a:latin typeface="+mn-ea"/>
              <a:ea typeface="+mn-ea"/>
            </a:rPr>
            <a:t>        </a:t>
          </a:r>
          <a:r>
            <a:rPr lang="zh-CN" altLang="en-US" sz="2000" baseline="0">
              <a:solidFill>
                <a:srgbClr val="FF0000"/>
              </a:solidFill>
              <a:latin typeface="+mn-ea"/>
              <a:ea typeface="+mn-ea"/>
            </a:rPr>
            <a:t>城居保转移至社保的参保人本人到社保经办机构办理</a:t>
          </a:r>
          <a:endParaRPr lang="en-US" altLang="zh-CN" sz="2000">
            <a:solidFill>
              <a:srgbClr val="FF0000"/>
            </a:solidFill>
            <a:latin typeface="+mn-ea"/>
            <a:ea typeface="+mn-ea"/>
          </a:endParaRPr>
        </a:p>
        <a:p>
          <a:r>
            <a:rPr lang="zh-CN" altLang="en-US" sz="2000">
              <a:latin typeface="+mn-ea"/>
              <a:ea typeface="+mn-ea"/>
            </a:rPr>
            <a:t>　　联系电话：</a:t>
          </a:r>
          <a:r>
            <a:rPr lang="en-US" altLang="zh-CN" sz="2000">
              <a:latin typeface="+mn-ea"/>
              <a:ea typeface="+mn-ea"/>
            </a:rPr>
            <a:t>3315218</a:t>
          </a:r>
          <a:r>
            <a:rPr lang="zh-CN" altLang="en-US" sz="2000">
              <a:latin typeface="+mn-ea"/>
              <a:ea typeface="+mn-ea"/>
            </a:rPr>
            <a:t>　　联系人：潘华伶</a:t>
          </a:r>
          <a:endParaRPr lang="en-US" altLang="zh-CN" sz="2000">
            <a:latin typeface="+mn-ea"/>
            <a:ea typeface="+mn-ea"/>
          </a:endParaRPr>
        </a:p>
        <a:p>
          <a:endParaRPr lang="zh-CN" altLang="en-US" sz="20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17"/>
  <sheetViews>
    <sheetView tabSelected="1" workbookViewId="0">
      <selection activeCell="A2" sqref="A2:C2"/>
    </sheetView>
  </sheetViews>
  <sheetFormatPr defaultColWidth="8.625" defaultRowHeight="20.1" customHeight="1"/>
  <cols>
    <col min="1" max="1" width="8.625" style="47" customWidth="1"/>
    <col min="2" max="2" width="17.25" style="47" customWidth="1"/>
    <col min="3" max="3" width="10.375" style="47" customWidth="1"/>
    <col min="4" max="4" width="23.125" style="47" customWidth="1"/>
    <col min="5" max="5" width="12.5" style="48" customWidth="1"/>
    <col min="6" max="6" width="13.25" style="48" customWidth="1"/>
    <col min="7" max="7" width="18" style="48" customWidth="1"/>
    <col min="8" max="8" width="18.125" style="48" customWidth="1"/>
    <col min="9" max="9" width="4.5" style="48" customWidth="1"/>
    <col min="10" max="11" width="6.625" style="49" customWidth="1"/>
    <col min="12" max="12" width="15.125" style="47" customWidth="1"/>
    <col min="13" max="13" width="24.25" style="50" customWidth="1"/>
    <col min="14" max="14" width="9.125" style="51" customWidth="1"/>
    <col min="15" max="16" width="6.625" style="45" customWidth="1"/>
    <col min="17" max="17" width="7.5" style="45" customWidth="1"/>
    <col min="18" max="18" width="7.375" style="45" customWidth="1"/>
    <col min="19" max="19" width="4.625" style="52" customWidth="1"/>
    <col min="20" max="32" width="8.625" style="41"/>
    <col min="33" max="16384" width="14.75" style="41"/>
  </cols>
  <sheetData>
    <row r="1" s="41" customFormat="1" ht="45" customHeight="1" spans="1:19">
      <c r="A1" s="53" t="s">
        <v>0</v>
      </c>
      <c r="B1" s="54"/>
      <c r="C1" s="54"/>
      <c r="D1" s="54"/>
      <c r="E1" s="55"/>
      <c r="F1" s="55"/>
      <c r="G1" s="55"/>
      <c r="H1" s="54"/>
      <c r="I1" s="54"/>
      <c r="J1" s="54"/>
      <c r="K1" s="54"/>
      <c r="L1" s="54"/>
      <c r="M1" s="55"/>
      <c r="N1" s="54"/>
      <c r="O1" s="54"/>
      <c r="P1" s="54"/>
      <c r="Q1" s="54"/>
      <c r="R1" s="54"/>
      <c r="S1" s="53"/>
    </row>
    <row r="2" s="42" customFormat="1" ht="27" customHeight="1" spans="1:19">
      <c r="A2" s="56" t="s">
        <v>1</v>
      </c>
      <c r="B2" s="56"/>
      <c r="C2" s="56"/>
      <c r="D2" s="57" t="s">
        <v>2</v>
      </c>
      <c r="E2" s="57"/>
      <c r="F2" s="57" t="s">
        <v>3</v>
      </c>
      <c r="G2" s="57"/>
      <c r="H2" s="57"/>
      <c r="I2" s="57"/>
      <c r="J2" s="57"/>
      <c r="K2" s="57"/>
      <c r="L2" s="57"/>
      <c r="M2" s="57"/>
      <c r="N2" s="57" t="s">
        <v>4</v>
      </c>
      <c r="O2" s="57"/>
      <c r="P2" s="67"/>
      <c r="Q2" s="67"/>
      <c r="R2" s="67"/>
      <c r="S2" s="73"/>
    </row>
    <row r="3" s="43" customFormat="1" ht="36" customHeight="1" spans="1:19">
      <c r="A3" s="58" t="s">
        <v>5</v>
      </c>
      <c r="B3" s="59"/>
      <c r="C3" s="59"/>
      <c r="D3" s="59"/>
      <c r="E3" s="60" t="s">
        <v>6</v>
      </c>
      <c r="F3" s="60"/>
      <c r="G3" s="60"/>
      <c r="H3" s="60"/>
      <c r="I3" s="60"/>
      <c r="J3" s="60"/>
      <c r="K3" s="60"/>
      <c r="L3" s="60"/>
      <c r="M3" s="60" t="s">
        <v>7</v>
      </c>
      <c r="N3" s="60"/>
      <c r="O3" s="60"/>
      <c r="P3" s="68"/>
      <c r="Q3" s="68"/>
      <c r="R3" s="68"/>
      <c r="S3" s="74"/>
    </row>
    <row r="4" s="44" customFormat="1" ht="70" customHeight="1" spans="1:19">
      <c r="A4" s="61" t="s">
        <v>8</v>
      </c>
      <c r="B4" s="61" t="s">
        <v>9</v>
      </c>
      <c r="C4" s="62" t="s">
        <v>10</v>
      </c>
      <c r="D4" s="62" t="s">
        <v>11</v>
      </c>
      <c r="E4" s="62" t="s">
        <v>12</v>
      </c>
      <c r="F4" s="62" t="s">
        <v>13</v>
      </c>
      <c r="G4" s="62" t="s">
        <v>14</v>
      </c>
      <c r="H4" s="62" t="s">
        <v>15</v>
      </c>
      <c r="I4" s="62" t="s">
        <v>16</v>
      </c>
      <c r="J4" s="62" t="s">
        <v>17</v>
      </c>
      <c r="K4" s="62" t="s">
        <v>18</v>
      </c>
      <c r="L4" s="61" t="s">
        <v>19</v>
      </c>
      <c r="M4" s="62" t="s">
        <v>20</v>
      </c>
      <c r="N4" s="62" t="s">
        <v>21</v>
      </c>
      <c r="O4" s="61" t="s">
        <v>22</v>
      </c>
      <c r="P4" s="61" t="s">
        <v>23</v>
      </c>
      <c r="Q4" s="61" t="s">
        <v>24</v>
      </c>
      <c r="R4" s="61" t="s">
        <v>25</v>
      </c>
      <c r="S4" s="75" t="s">
        <v>26</v>
      </c>
    </row>
    <row r="5" s="45" customFormat="1" ht="58" customHeight="1" spans="1:19">
      <c r="A5" s="63" t="s">
        <v>27</v>
      </c>
      <c r="B5" s="77" t="s">
        <v>28</v>
      </c>
      <c r="C5" s="65" t="s">
        <v>29</v>
      </c>
      <c r="D5" s="66" t="s">
        <v>30</v>
      </c>
      <c r="E5" s="64" t="s">
        <v>31</v>
      </c>
      <c r="F5" s="64" t="s">
        <v>32</v>
      </c>
      <c r="G5" s="64" t="s">
        <v>33</v>
      </c>
      <c r="H5" s="64" t="s">
        <v>33</v>
      </c>
      <c r="I5" s="69"/>
      <c r="J5" s="70">
        <v>144</v>
      </c>
      <c r="K5" s="65"/>
      <c r="L5" s="63" t="s">
        <v>34</v>
      </c>
      <c r="M5" s="77" t="s">
        <v>35</v>
      </c>
      <c r="N5" s="65"/>
      <c r="O5" s="71">
        <v>200</v>
      </c>
      <c r="Q5" s="71">
        <v>400</v>
      </c>
      <c r="R5" s="71">
        <v>600</v>
      </c>
      <c r="S5" s="71"/>
    </row>
    <row r="6" s="45" customFormat="1" ht="58" customHeight="1" spans="1:19">
      <c r="A6" s="63" t="s">
        <v>36</v>
      </c>
      <c r="B6" s="77" t="s">
        <v>37</v>
      </c>
      <c r="C6" s="65" t="s">
        <v>38</v>
      </c>
      <c r="D6" s="66" t="s">
        <v>39</v>
      </c>
      <c r="E6" s="64" t="s">
        <v>31</v>
      </c>
      <c r="F6" s="64" t="s">
        <v>32</v>
      </c>
      <c r="G6" s="64" t="s">
        <v>33</v>
      </c>
      <c r="H6" s="64" t="s">
        <v>33</v>
      </c>
      <c r="I6" s="69"/>
      <c r="J6" s="70">
        <v>180</v>
      </c>
      <c r="K6" s="65"/>
      <c r="L6" s="63" t="s">
        <v>40</v>
      </c>
      <c r="M6" s="78" t="s">
        <v>41</v>
      </c>
      <c r="N6" s="65"/>
      <c r="O6" s="71">
        <v>500</v>
      </c>
      <c r="P6" s="71"/>
      <c r="Q6" s="71">
        <v>1500</v>
      </c>
      <c r="R6" s="71">
        <v>2000</v>
      </c>
      <c r="S6" s="71"/>
    </row>
    <row r="7" s="45" customFormat="1" ht="58" customHeight="1" spans="1:19">
      <c r="A7" s="63" t="s">
        <v>42</v>
      </c>
      <c r="B7" s="77" t="s">
        <v>43</v>
      </c>
      <c r="C7" s="65" t="s">
        <v>44</v>
      </c>
      <c r="D7" s="66" t="s">
        <v>45</v>
      </c>
      <c r="E7" s="64" t="s">
        <v>31</v>
      </c>
      <c r="F7" s="64" t="s">
        <v>32</v>
      </c>
      <c r="G7" s="64" t="s">
        <v>33</v>
      </c>
      <c r="H7" s="64" t="s">
        <v>33</v>
      </c>
      <c r="I7" s="69"/>
      <c r="J7" s="70">
        <v>144</v>
      </c>
      <c r="K7" s="65"/>
      <c r="L7" s="63" t="s">
        <v>46</v>
      </c>
      <c r="M7" s="78" t="s">
        <v>47</v>
      </c>
      <c r="N7" s="65"/>
      <c r="O7" s="71">
        <v>500</v>
      </c>
      <c r="P7" s="71"/>
      <c r="Q7" s="71">
        <v>1000</v>
      </c>
      <c r="R7" s="71">
        <v>1500</v>
      </c>
      <c r="S7" s="71"/>
    </row>
    <row r="8" s="45" customFormat="1" ht="58" customHeight="1" spans="1:19">
      <c r="A8" s="63" t="s">
        <v>48</v>
      </c>
      <c r="B8" s="77" t="s">
        <v>49</v>
      </c>
      <c r="C8" s="65" t="s">
        <v>50</v>
      </c>
      <c r="D8" s="66" t="s">
        <v>51</v>
      </c>
      <c r="E8" s="64" t="s">
        <v>31</v>
      </c>
      <c r="F8" s="64" t="s">
        <v>32</v>
      </c>
      <c r="G8" s="64" t="s">
        <v>33</v>
      </c>
      <c r="H8" s="64" t="s">
        <v>33</v>
      </c>
      <c r="I8" s="69"/>
      <c r="J8" s="70">
        <v>180</v>
      </c>
      <c r="K8" s="65"/>
      <c r="L8" s="63" t="s">
        <v>52</v>
      </c>
      <c r="M8" s="78" t="s">
        <v>53</v>
      </c>
      <c r="N8" s="65"/>
      <c r="O8" s="71">
        <v>2000</v>
      </c>
      <c r="P8" s="71"/>
      <c r="Q8" s="71">
        <v>6000</v>
      </c>
      <c r="R8" s="71">
        <v>8000</v>
      </c>
      <c r="S8" s="71"/>
    </row>
    <row r="9" s="45" customFormat="1" ht="58" customHeight="1" spans="1:19">
      <c r="A9" s="63" t="s">
        <v>54</v>
      </c>
      <c r="B9" s="64" t="s">
        <v>55</v>
      </c>
      <c r="C9" s="64" t="s">
        <v>56</v>
      </c>
      <c r="D9" s="64" t="s">
        <v>57</v>
      </c>
      <c r="E9" s="64" t="s">
        <v>31</v>
      </c>
      <c r="F9" s="64" t="s">
        <v>32</v>
      </c>
      <c r="G9" s="64" t="s">
        <v>33</v>
      </c>
      <c r="H9" s="64" t="s">
        <v>33</v>
      </c>
      <c r="I9" s="64"/>
      <c r="J9" s="65">
        <v>24</v>
      </c>
      <c r="K9" s="71"/>
      <c r="L9" s="63" t="s">
        <v>58</v>
      </c>
      <c r="M9" s="77" t="s">
        <v>59</v>
      </c>
      <c r="N9" s="65"/>
      <c r="O9" s="71">
        <v>200</v>
      </c>
      <c r="P9" s="64"/>
      <c r="Q9" s="71">
        <v>2000</v>
      </c>
      <c r="R9" s="71">
        <v>2200</v>
      </c>
      <c r="S9" s="71"/>
    </row>
    <row r="10" s="45" customFormat="1" ht="58" customHeight="1" spans="1:19">
      <c r="A10" s="63" t="s">
        <v>60</v>
      </c>
      <c r="B10" s="64" t="s">
        <v>61</v>
      </c>
      <c r="C10" s="64" t="s">
        <v>62</v>
      </c>
      <c r="D10" s="64" t="s">
        <v>63</v>
      </c>
      <c r="E10" s="64" t="s">
        <v>31</v>
      </c>
      <c r="F10" s="64" t="s">
        <v>32</v>
      </c>
      <c r="G10" s="64" t="s">
        <v>33</v>
      </c>
      <c r="H10" s="64" t="s">
        <v>33</v>
      </c>
      <c r="I10" s="64"/>
      <c r="J10" s="65">
        <v>144</v>
      </c>
      <c r="K10" s="71"/>
      <c r="L10" s="63" t="s">
        <v>64</v>
      </c>
      <c r="M10" s="77" t="s">
        <v>65</v>
      </c>
      <c r="N10" s="65"/>
      <c r="O10" s="71">
        <v>500</v>
      </c>
      <c r="P10" s="64"/>
      <c r="Q10" s="71">
        <v>1000</v>
      </c>
      <c r="R10" s="71">
        <v>1500</v>
      </c>
      <c r="S10" s="71"/>
    </row>
    <row r="11" s="45" customFormat="1" ht="58" customHeight="1" spans="1:19">
      <c r="A11" s="63" t="s">
        <v>66</v>
      </c>
      <c r="B11" s="64" t="s">
        <v>67</v>
      </c>
      <c r="C11" s="64" t="s">
        <v>68</v>
      </c>
      <c r="D11" s="64" t="s">
        <v>69</v>
      </c>
      <c r="E11" s="64" t="s">
        <v>31</v>
      </c>
      <c r="F11" s="64" t="s">
        <v>32</v>
      </c>
      <c r="G11" s="64" t="s">
        <v>33</v>
      </c>
      <c r="H11" s="64" t="s">
        <v>33</v>
      </c>
      <c r="I11" s="64"/>
      <c r="J11" s="65">
        <v>144</v>
      </c>
      <c r="K11" s="71"/>
      <c r="L11" s="64" t="s">
        <v>70</v>
      </c>
      <c r="M11" s="77" t="s">
        <v>71</v>
      </c>
      <c r="N11" s="65"/>
      <c r="O11" s="71">
        <v>500</v>
      </c>
      <c r="P11" s="64"/>
      <c r="Q11" s="71">
        <v>1000</v>
      </c>
      <c r="R11" s="71">
        <v>1500</v>
      </c>
      <c r="S11" s="71"/>
    </row>
    <row r="12" s="45" customFormat="1" ht="58" customHeight="1" spans="1:19">
      <c r="A12" s="63" t="s">
        <v>72</v>
      </c>
      <c r="B12" s="64" t="s">
        <v>73</v>
      </c>
      <c r="C12" s="64" t="s">
        <v>74</v>
      </c>
      <c r="D12" s="64" t="s">
        <v>75</v>
      </c>
      <c r="E12" s="64" t="s">
        <v>31</v>
      </c>
      <c r="F12" s="64" t="s">
        <v>32</v>
      </c>
      <c r="G12" s="64" t="s">
        <v>33</v>
      </c>
      <c r="H12" s="64" t="s">
        <v>33</v>
      </c>
      <c r="I12" s="64"/>
      <c r="J12" s="65">
        <v>108</v>
      </c>
      <c r="K12" s="71"/>
      <c r="L12" s="64" t="s">
        <v>76</v>
      </c>
      <c r="M12" s="77" t="s">
        <v>77</v>
      </c>
      <c r="N12" s="65"/>
      <c r="O12" s="71">
        <v>500</v>
      </c>
      <c r="P12" s="71">
        <v>1500</v>
      </c>
      <c r="Q12" s="45">
        <v>1000</v>
      </c>
      <c r="R12" s="71">
        <v>3000</v>
      </c>
      <c r="S12" s="71"/>
    </row>
    <row r="13" s="45" customFormat="1" ht="58" customHeight="1" spans="1:19">
      <c r="A13" s="63" t="s">
        <v>78</v>
      </c>
      <c r="B13" s="64" t="s">
        <v>79</v>
      </c>
      <c r="C13" s="64" t="s">
        <v>80</v>
      </c>
      <c r="D13" s="64" t="s">
        <v>81</v>
      </c>
      <c r="E13" s="64" t="s">
        <v>31</v>
      </c>
      <c r="F13" s="64" t="s">
        <v>32</v>
      </c>
      <c r="G13" s="64" t="s">
        <v>33</v>
      </c>
      <c r="H13" s="64" t="s">
        <v>33</v>
      </c>
      <c r="I13" s="64"/>
      <c r="J13" s="65">
        <v>144</v>
      </c>
      <c r="K13" s="71"/>
      <c r="L13" s="64" t="s">
        <v>82</v>
      </c>
      <c r="M13" s="77" t="s">
        <v>83</v>
      </c>
      <c r="N13" s="65"/>
      <c r="O13" s="71">
        <v>3000</v>
      </c>
      <c r="P13" s="64"/>
      <c r="Q13" s="71">
        <v>6000</v>
      </c>
      <c r="R13" s="71">
        <v>9000</v>
      </c>
      <c r="S13" s="71"/>
    </row>
    <row r="14" s="45" customFormat="1" ht="58" customHeight="1" spans="1:19">
      <c r="A14" s="63" t="s">
        <v>84</v>
      </c>
      <c r="B14" s="64" t="s">
        <v>85</v>
      </c>
      <c r="C14" s="64" t="s">
        <v>86</v>
      </c>
      <c r="D14" s="64" t="s">
        <v>87</v>
      </c>
      <c r="E14" s="64" t="s">
        <v>31</v>
      </c>
      <c r="F14" s="64" t="s">
        <v>32</v>
      </c>
      <c r="G14" s="64" t="s">
        <v>33</v>
      </c>
      <c r="H14" s="64" t="s">
        <v>33</v>
      </c>
      <c r="I14" s="64"/>
      <c r="J14" s="65">
        <v>144</v>
      </c>
      <c r="K14" s="71"/>
      <c r="L14" s="64" t="s">
        <v>88</v>
      </c>
      <c r="M14" s="77" t="s">
        <v>89</v>
      </c>
      <c r="N14" s="65"/>
      <c r="O14" s="71">
        <v>200</v>
      </c>
      <c r="P14" s="64"/>
      <c r="Q14" s="71">
        <v>400</v>
      </c>
      <c r="R14" s="71">
        <v>600</v>
      </c>
      <c r="S14" s="71"/>
    </row>
    <row r="15" s="46" customFormat="1" ht="58" customHeight="1" spans="1:19">
      <c r="A15" s="63" t="s">
        <v>90</v>
      </c>
      <c r="B15" s="64" t="s">
        <v>91</v>
      </c>
      <c r="C15" s="64" t="s">
        <v>92</v>
      </c>
      <c r="D15" s="64" t="s">
        <v>93</v>
      </c>
      <c r="E15" s="64" t="s">
        <v>31</v>
      </c>
      <c r="F15" s="64" t="s">
        <v>32</v>
      </c>
      <c r="G15" s="64" t="s">
        <v>33</v>
      </c>
      <c r="H15" s="64" t="s">
        <v>33</v>
      </c>
      <c r="I15" s="64"/>
      <c r="J15" s="65">
        <v>144</v>
      </c>
      <c r="K15" s="63"/>
      <c r="L15" s="64" t="s">
        <v>94</v>
      </c>
      <c r="M15" s="61" t="s">
        <v>95</v>
      </c>
      <c r="N15" s="72"/>
      <c r="O15" s="71">
        <v>500</v>
      </c>
      <c r="P15" s="64"/>
      <c r="Q15" s="71">
        <v>1000</v>
      </c>
      <c r="R15" s="71">
        <v>1500</v>
      </c>
      <c r="S15" s="71"/>
    </row>
    <row r="16" s="46" customFormat="1" ht="58" customHeight="1" spans="1:19">
      <c r="A16" s="63" t="s">
        <v>96</v>
      </c>
      <c r="B16" s="64" t="s">
        <v>97</v>
      </c>
      <c r="C16" s="64" t="s">
        <v>98</v>
      </c>
      <c r="D16" s="64" t="s">
        <v>99</v>
      </c>
      <c r="E16" s="64" t="s">
        <v>31</v>
      </c>
      <c r="F16" s="64" t="s">
        <v>32</v>
      </c>
      <c r="G16" s="64" t="s">
        <v>33</v>
      </c>
      <c r="H16" s="64" t="s">
        <v>33</v>
      </c>
      <c r="I16" s="64"/>
      <c r="J16" s="65">
        <v>144</v>
      </c>
      <c r="K16" s="63"/>
      <c r="L16" s="64" t="s">
        <v>100</v>
      </c>
      <c r="M16" s="61" t="s">
        <v>95</v>
      </c>
      <c r="N16" s="72"/>
      <c r="O16" s="71">
        <v>200</v>
      </c>
      <c r="P16" s="64"/>
      <c r="Q16" s="71">
        <v>400</v>
      </c>
      <c r="R16" s="71">
        <v>600</v>
      </c>
      <c r="S16" s="71"/>
    </row>
    <row r="17" ht="58" customHeight="1" spans="1:19">
      <c r="A17" s="63" t="s">
        <v>101</v>
      </c>
      <c r="B17" s="64" t="s">
        <v>102</v>
      </c>
      <c r="C17" s="64" t="s">
        <v>103</v>
      </c>
      <c r="D17" s="64" t="s">
        <v>104</v>
      </c>
      <c r="E17" s="64" t="s">
        <v>31</v>
      </c>
      <c r="F17" s="64" t="s">
        <v>32</v>
      </c>
      <c r="G17" s="64" t="s">
        <v>33</v>
      </c>
      <c r="H17" s="64" t="s">
        <v>33</v>
      </c>
      <c r="I17" s="64"/>
      <c r="J17" s="65">
        <v>144</v>
      </c>
      <c r="K17" s="63"/>
      <c r="L17" s="64" t="s">
        <v>82</v>
      </c>
      <c r="M17" s="61" t="s">
        <v>105</v>
      </c>
      <c r="N17" s="72"/>
      <c r="O17" s="71">
        <v>1000</v>
      </c>
      <c r="P17" s="64"/>
      <c r="Q17" s="71">
        <v>3000</v>
      </c>
      <c r="R17" s="71">
        <v>7000</v>
      </c>
      <c r="S17" s="76"/>
    </row>
  </sheetData>
  <sheetProtection formatRows="0" insertRows="0" deleteColumns="0" deleteRows="0" sort="0" autoFilter="0"/>
  <sortState ref="A5:AC6180">
    <sortCondition ref="E5:E6180"/>
    <sortCondition ref="F5:F6180"/>
    <sortCondition ref="G5:G6180"/>
  </sortState>
  <mergeCells count="7">
    <mergeCell ref="A1:S1"/>
    <mergeCell ref="A2:C2"/>
    <mergeCell ref="D2:E2"/>
    <mergeCell ref="F2:M2"/>
    <mergeCell ref="N2:O2"/>
    <mergeCell ref="E3:L3"/>
    <mergeCell ref="M3:O3"/>
  </mergeCells>
  <dataValidations count="4">
    <dataValidation type="list" allowBlank="1" showInputMessage="1" showErrorMessage="1" sqref="O11 O5:O10 O12:O14 O15:O16 O17:O1048576">
      <formula1>INDIRECT(#REF!)</formula1>
    </dataValidation>
    <dataValidation type="list" allowBlank="1" showInputMessage="1" showErrorMessage="1" sqref="F17 F5:F7 F8:F16 F18:F1048576">
      <formula1>INDIRECT(E5)</formula1>
    </dataValidation>
    <dataValidation type="list" allowBlank="1" showInputMessage="1" showErrorMessage="1" sqref="E17 E5:E7 E8:E16 E18:E1048576">
      <formula1>"寥廓街道,南宁街道,建宁街道,白石江街道,沿江街道,茨营镇,珠街街道,东山镇,越州镇,三宝街道,益宁街道,潇湘街道,文华街道,太和街道"</formula1>
    </dataValidation>
    <dataValidation type="list" allowBlank="1" showInputMessage="1" showErrorMessage="1" sqref="B18:B1048576">
      <formula1>"2017新增参保"</formula1>
    </dataValidation>
  </dataValidations>
  <printOptions horizontalCentered="1"/>
  <pageMargins left="0.31496062992126" right="0.31496062992126" top="0.511811023622047" bottom="0.31496062992126" header="0.31496062992126" footer="0.31496062992126"/>
  <pageSetup paperSize="9" scale="53" orientation="landscape" blackAndWhite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Y20"/>
  <sheetViews>
    <sheetView workbookViewId="0">
      <selection activeCell="AI5" sqref="AI5"/>
    </sheetView>
  </sheetViews>
  <sheetFormatPr defaultColWidth="9" defaultRowHeight="20.1" customHeight="1"/>
  <cols>
    <col min="1" max="1" width="4.75" customWidth="1"/>
    <col min="2" max="2" width="9" customWidth="1"/>
    <col min="3" max="18" width="4.625" customWidth="1"/>
    <col min="19" max="19" width="7.625" customWidth="1"/>
    <col min="20" max="20" width="4.125" customWidth="1"/>
    <col min="21" max="21" width="7.625" customWidth="1"/>
    <col min="22" max="22" width="5.625" customWidth="1"/>
    <col min="23" max="23" width="7.625" customWidth="1"/>
    <col min="24" max="24" width="6.625" customWidth="1"/>
    <col min="25" max="25" width="8.625" customWidth="1"/>
  </cols>
  <sheetData>
    <row r="1" customHeight="1" spans="1:25">
      <c r="A1" s="9" t="s">
        <v>106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customHeight="1" spans="1:25">
      <c r="A2" s="10" t="s">
        <v>107</v>
      </c>
      <c r="B2" s="10"/>
      <c r="C2" s="10" t="s">
        <v>108</v>
      </c>
      <c r="D2" s="10"/>
      <c r="E2" s="10"/>
      <c r="F2" s="10"/>
      <c r="G2" s="10" t="s">
        <v>109</v>
      </c>
      <c r="H2" s="10"/>
      <c r="I2" s="10"/>
      <c r="J2" s="10"/>
      <c r="K2" s="10"/>
      <c r="L2" s="10"/>
      <c r="M2" s="10"/>
      <c r="N2" s="23"/>
      <c r="O2" s="23"/>
      <c r="P2" s="23"/>
      <c r="Q2" s="23"/>
      <c r="R2" s="24"/>
      <c r="S2" s="25"/>
      <c r="T2" s="10"/>
      <c r="U2" s="10"/>
      <c r="V2" s="10"/>
      <c r="W2" s="10"/>
      <c r="X2" s="25"/>
      <c r="Y2" s="25"/>
    </row>
    <row r="3" customHeight="1" spans="1:25">
      <c r="A3" s="11" t="s">
        <v>8</v>
      </c>
      <c r="B3" s="11" t="s">
        <v>110</v>
      </c>
      <c r="C3" s="12" t="s">
        <v>111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26" t="s">
        <v>112</v>
      </c>
      <c r="Y3" s="38" t="s">
        <v>113</v>
      </c>
    </row>
    <row r="4" customHeight="1" spans="1:25">
      <c r="A4" s="14"/>
      <c r="B4" s="14"/>
      <c r="C4" s="12" t="s">
        <v>114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27"/>
      <c r="T4" s="28" t="s">
        <v>115</v>
      </c>
      <c r="U4" s="29"/>
      <c r="V4" s="30" t="s">
        <v>116</v>
      </c>
      <c r="W4" s="31"/>
      <c r="X4" s="26"/>
      <c r="Y4" s="39"/>
    </row>
    <row r="5" s="8" customFormat="1" ht="28.5" customHeight="1" spans="1:25">
      <c r="A5" s="15"/>
      <c r="B5" s="15"/>
      <c r="C5" s="16">
        <v>0</v>
      </c>
      <c r="D5" s="16">
        <v>100</v>
      </c>
      <c r="E5" s="16">
        <v>200</v>
      </c>
      <c r="F5" s="16">
        <v>300</v>
      </c>
      <c r="G5" s="16">
        <v>400</v>
      </c>
      <c r="H5" s="16">
        <v>500</v>
      </c>
      <c r="I5" s="16">
        <v>600</v>
      </c>
      <c r="J5" s="16">
        <v>700</v>
      </c>
      <c r="K5" s="16">
        <v>800</v>
      </c>
      <c r="L5" s="16">
        <v>900</v>
      </c>
      <c r="M5" s="16">
        <v>1000</v>
      </c>
      <c r="N5" s="16">
        <v>1300</v>
      </c>
      <c r="O5" s="16">
        <v>1500</v>
      </c>
      <c r="P5" s="16">
        <v>1800</v>
      </c>
      <c r="Q5" s="16">
        <v>2000</v>
      </c>
      <c r="R5" s="32" t="s">
        <v>117</v>
      </c>
      <c r="S5" s="32" t="s">
        <v>118</v>
      </c>
      <c r="T5" s="16" t="s">
        <v>119</v>
      </c>
      <c r="U5" s="33" t="s">
        <v>120</v>
      </c>
      <c r="V5" s="33" t="s">
        <v>119</v>
      </c>
      <c r="W5" s="34" t="s">
        <v>120</v>
      </c>
      <c r="X5" s="26"/>
      <c r="Y5" s="40"/>
    </row>
    <row r="6" ht="24.95" customHeight="1" spans="1:25">
      <c r="A6" s="17">
        <v>1</v>
      </c>
      <c r="B6" s="18" t="str">
        <f>VLOOKUP($C$2,'参数(勿删)'!$S$1:$AG$14,A6+1,0)</f>
        <v>荷花塘社区</v>
      </c>
      <c r="C6" s="19">
        <f>COUNTIFS(缴费清册!$F:$F,$B6,缴费清册!$O:$O,C$5)</f>
        <v>0</v>
      </c>
      <c r="D6" s="19">
        <f>COUNTIFS(缴费清册!$F:$F,$B6,缴费清册!$O:$O,D$5)</f>
        <v>0</v>
      </c>
      <c r="E6" s="19">
        <f>COUNTIFS(缴费清册!$F:$F,$B6,缴费清册!$O:$O,E$5)</f>
        <v>0</v>
      </c>
      <c r="F6" s="19">
        <f>COUNTIFS(缴费清册!$F:$F,$B6,缴费清册!$O:$O,F$5)</f>
        <v>0</v>
      </c>
      <c r="G6" s="19">
        <f>COUNTIFS(缴费清册!$F:$F,$B6,缴费清册!$O:$O,G$5)</f>
        <v>0</v>
      </c>
      <c r="H6" s="19">
        <f>COUNTIFS(缴费清册!$F:$F,$B6,缴费清册!$O:$O,H$5)</f>
        <v>0</v>
      </c>
      <c r="I6" s="19">
        <f>COUNTIFS(缴费清册!$F:$F,$B6,缴费清册!$O:$O,I$5)</f>
        <v>0</v>
      </c>
      <c r="J6" s="19">
        <f>COUNTIFS(缴费清册!$F:$F,$B6,缴费清册!$O:$O,J$5)</f>
        <v>0</v>
      </c>
      <c r="K6" s="19">
        <f>COUNTIFS(缴费清册!$F:$F,$B6,缴费清册!$O:$O,K$5)</f>
        <v>0</v>
      </c>
      <c r="L6" s="19">
        <f>COUNTIFS(缴费清册!$F:$F,$B6,缴费清册!$O:$O,L$5)</f>
        <v>0</v>
      </c>
      <c r="M6" s="19">
        <f>COUNTIFS(缴费清册!$F:$F,$B6,缴费清册!$O:$O,M$5)</f>
        <v>0</v>
      </c>
      <c r="N6" s="19">
        <f>COUNTIFS(缴费清册!$F:$F,$B6,缴费清册!$O:$O,N$5)</f>
        <v>0</v>
      </c>
      <c r="O6" s="19">
        <f>COUNTIFS(缴费清册!$F:$F,$B6,缴费清册!$O:$O,O$5)</f>
        <v>0</v>
      </c>
      <c r="P6" s="19">
        <f>COUNTIFS(缴费清册!$F:$F,$B6,缴费清册!$O:$O,P$5)</f>
        <v>0</v>
      </c>
      <c r="Q6" s="19">
        <f>COUNTIFS(缴费清册!$F:$F,$B6,缴费清册!$O:$O,Q$5)</f>
        <v>0</v>
      </c>
      <c r="R6" s="22">
        <f>SUM(C6:Q6)</f>
        <v>0</v>
      </c>
      <c r="S6" s="35">
        <f>SUM(C$5*C6+D$5*D6+E$5*E6+F$5*F6+G$5*G6+H$5*H6+I$5*I6+J$5*J6+K$5*K6+L$5*L6+M$5*M6+N$5*N6+O$5*O6+P$5*P6+Q$5*Q6)</f>
        <v>0</v>
      </c>
      <c r="T6" s="36">
        <f>COUNTIFS(缴费清册!$F:$F,$B6,缴费清册!$P:$P,"&gt;0")</f>
        <v>0</v>
      </c>
      <c r="U6" s="36">
        <f>SUMIFS(缴费清册!$P:$P,缴费清册!$F:$F,$B6)</f>
        <v>0</v>
      </c>
      <c r="V6" s="36">
        <f>COUNTIFS(缴费清册!$F:$F,$B6,缴费清册!$Q:$Q,"&gt;0")</f>
        <v>0</v>
      </c>
      <c r="W6" s="36">
        <f>SUMIFS(缴费清册!$Q:$Q,缴费清册!$F:$F,$B6)</f>
        <v>0</v>
      </c>
      <c r="X6" s="37">
        <f t="shared" ref="X6:Y18" si="0">SUM(R6,T6,V6)</f>
        <v>0</v>
      </c>
      <c r="Y6" s="37">
        <f t="shared" si="0"/>
        <v>0</v>
      </c>
    </row>
    <row r="7" ht="24.95" customHeight="1" spans="1:25">
      <c r="A7" s="17">
        <v>2</v>
      </c>
      <c r="B7" s="18" t="str">
        <f>VLOOKUP($C$2,'参数(勿删)'!$S$1:$AG$14,A7+1,0)</f>
        <v>曲烟社区</v>
      </c>
      <c r="C7" s="19">
        <f>COUNTIFS(缴费清册!$F:$F,$B7,缴费清册!$O:$O,C$5)</f>
        <v>0</v>
      </c>
      <c r="D7" s="19">
        <f>COUNTIFS(缴费清册!$F:$F,$B7,缴费清册!$O:$O,D$5)</f>
        <v>0</v>
      </c>
      <c r="E7" s="19">
        <f>COUNTIFS(缴费清册!$F:$F,$B7,缴费清册!$O:$O,E$5)</f>
        <v>0</v>
      </c>
      <c r="F7" s="19">
        <f>COUNTIFS(缴费清册!$F:$F,$B7,缴费清册!$O:$O,F$5)</f>
        <v>0</v>
      </c>
      <c r="G7" s="19">
        <f>COUNTIFS(缴费清册!$F:$F,$B7,缴费清册!$O:$O,G$5)</f>
        <v>0</v>
      </c>
      <c r="H7" s="19">
        <f>COUNTIFS(缴费清册!$F:$F,$B7,缴费清册!$O:$O,H$5)</f>
        <v>0</v>
      </c>
      <c r="I7" s="19">
        <f>COUNTIFS(缴费清册!$F:$F,$B7,缴费清册!$O:$O,I$5)</f>
        <v>0</v>
      </c>
      <c r="J7" s="19">
        <f>COUNTIFS(缴费清册!$F:$F,$B7,缴费清册!$O:$O,J$5)</f>
        <v>0</v>
      </c>
      <c r="K7" s="19">
        <f>COUNTIFS(缴费清册!$F:$F,$B7,缴费清册!$O:$O,K$5)</f>
        <v>0</v>
      </c>
      <c r="L7" s="19">
        <f>COUNTIFS(缴费清册!$F:$F,$B7,缴费清册!$O:$O,L$5)</f>
        <v>0</v>
      </c>
      <c r="M7" s="19">
        <f>COUNTIFS(缴费清册!$F:$F,$B7,缴费清册!$O:$O,M$5)</f>
        <v>0</v>
      </c>
      <c r="N7" s="19">
        <f>COUNTIFS(缴费清册!$F:$F,$B7,缴费清册!$O:$O,N$5)</f>
        <v>0</v>
      </c>
      <c r="O7" s="19">
        <f>COUNTIFS(缴费清册!$F:$F,$B7,缴费清册!$O:$O,O$5)</f>
        <v>0</v>
      </c>
      <c r="P7" s="19">
        <f>COUNTIFS(缴费清册!$F:$F,$B7,缴费清册!$O:$O,P$5)</f>
        <v>0</v>
      </c>
      <c r="Q7" s="19">
        <f>COUNTIFS(缴费清册!$F:$F,$B7,缴费清册!$O:$O,Q$5)</f>
        <v>0</v>
      </c>
      <c r="R7" s="22">
        <f>SUM(C7:Q7)</f>
        <v>0</v>
      </c>
      <c r="S7" s="35">
        <f t="shared" ref="S7:S19" si="1">SUM(C$5*C7+D$5*D7+E$5*E7+F$5*F7+G$5*G7+H$5*H7+I$5*I7+J$5*J7+K$5*K7+L$5*L7+M$5*M7+N$5*N7+O$5*O7+P$5*P7+Q$5*Q7)</f>
        <v>0</v>
      </c>
      <c r="T7" s="36">
        <f>COUNTIFS(缴费清册!$F:$F,$B7,缴费清册!$P:$P,"&gt;0")</f>
        <v>0</v>
      </c>
      <c r="U7" s="36">
        <f>SUMIFS(缴费清册!$P:$P,缴费清册!$F:$F,$B7)</f>
        <v>0</v>
      </c>
      <c r="V7" s="36">
        <f>COUNTIFS(缴费清册!$F:$F,$B7,缴费清册!$Q:$Q,"&gt;0")</f>
        <v>0</v>
      </c>
      <c r="W7" s="36">
        <f>SUMIFS(缴费清册!$Q:$Q,缴费清册!$F:$F,$B7)</f>
        <v>0</v>
      </c>
      <c r="X7" s="37">
        <f t="shared" si="0"/>
        <v>0</v>
      </c>
      <c r="Y7" s="37">
        <f t="shared" si="0"/>
        <v>0</v>
      </c>
    </row>
    <row r="8" ht="24.95" customHeight="1" spans="1:25">
      <c r="A8" s="17">
        <v>3</v>
      </c>
      <c r="B8" s="18" t="str">
        <f>VLOOKUP($C$2,'参数(勿删)'!$S$1:$AG$14,A8+1,0)</f>
        <v>双友社区</v>
      </c>
      <c r="C8" s="19">
        <f>COUNTIFS(缴费清册!$F:$F,$B8,缴费清册!$O:$O,C$5)</f>
        <v>0</v>
      </c>
      <c r="D8" s="19">
        <f>COUNTIFS(缴费清册!$F:$F,$B8,缴费清册!$O:$O,D$5)</f>
        <v>0</v>
      </c>
      <c r="E8" s="19">
        <f>COUNTIFS(缴费清册!$F:$F,$B8,缴费清册!$O:$O,E$5)</f>
        <v>4</v>
      </c>
      <c r="F8" s="19">
        <f>COUNTIFS(缴费清册!$F:$F,$B8,缴费清册!$O:$O,F$5)</f>
        <v>0</v>
      </c>
      <c r="G8" s="19">
        <f>COUNTIFS(缴费清册!$F:$F,$B8,缴费清册!$O:$O,G$5)</f>
        <v>0</v>
      </c>
      <c r="H8" s="19">
        <f>COUNTIFS(缴费清册!$F:$F,$B8,缴费清册!$O:$O,H$5)</f>
        <v>6</v>
      </c>
      <c r="I8" s="19">
        <f>COUNTIFS(缴费清册!$F:$F,$B8,缴费清册!$O:$O,I$5)</f>
        <v>0</v>
      </c>
      <c r="J8" s="19">
        <f>COUNTIFS(缴费清册!$F:$F,$B8,缴费清册!$O:$O,J$5)</f>
        <v>0</v>
      </c>
      <c r="K8" s="19">
        <f>COUNTIFS(缴费清册!$F:$F,$B8,缴费清册!$O:$O,K$5)</f>
        <v>0</v>
      </c>
      <c r="L8" s="19">
        <f>COUNTIFS(缴费清册!$F:$F,$B8,缴费清册!$O:$O,L$5)</f>
        <v>0</v>
      </c>
      <c r="M8" s="19">
        <f>COUNTIFS(缴费清册!$F:$F,$B8,缴费清册!$O:$O,M$5)</f>
        <v>1</v>
      </c>
      <c r="N8" s="19">
        <f>COUNTIFS(缴费清册!$F:$F,$B8,缴费清册!$O:$O,N$5)</f>
        <v>0</v>
      </c>
      <c r="O8" s="19">
        <f>COUNTIFS(缴费清册!$F:$F,$B8,缴费清册!$O:$O,O$5)</f>
        <v>0</v>
      </c>
      <c r="P8" s="19">
        <f>COUNTIFS(缴费清册!$F:$F,$B8,缴费清册!$O:$O,P$5)</f>
        <v>0</v>
      </c>
      <c r="Q8" s="19">
        <f>COUNTIFS(缴费清册!$F:$F,$B8,缴费清册!$O:$O,Q$5)</f>
        <v>1</v>
      </c>
      <c r="R8" s="22">
        <f>SUM(C8:Q8)</f>
        <v>12</v>
      </c>
      <c r="S8" s="35">
        <f t="shared" si="1"/>
        <v>6800</v>
      </c>
      <c r="T8" s="36">
        <f>COUNTIFS(缴费清册!$F:$F,$B8,缴费清册!$P:$P,"&gt;0")</f>
        <v>1</v>
      </c>
      <c r="U8" s="36">
        <f>SUMIFS(缴费清册!$P:$P,缴费清册!$F:$F,$B8)</f>
        <v>1500</v>
      </c>
      <c r="V8" s="36">
        <f>COUNTIFS(缴费清册!$F:$F,$B8,缴费清册!$Q:$Q,"&gt;0")</f>
        <v>13</v>
      </c>
      <c r="W8" s="36">
        <f>SUMIFS(缴费清册!$Q:$Q,缴费清册!$F:$F,$B8)</f>
        <v>24700</v>
      </c>
      <c r="X8" s="37">
        <f t="shared" si="0"/>
        <v>26</v>
      </c>
      <c r="Y8" s="37">
        <f t="shared" si="0"/>
        <v>33000</v>
      </c>
    </row>
    <row r="9" ht="24.95" customHeight="1" spans="1:25">
      <c r="A9" s="17">
        <v>4</v>
      </c>
      <c r="B9" s="18" t="str">
        <f>VLOOKUP($C$2,'参数(勿删)'!$S$1:$AG$14,A9+1,0)</f>
        <v>太和社区</v>
      </c>
      <c r="C9" s="19">
        <f>COUNTIFS(缴费清册!$F:$F,$B9,缴费清册!$O:$O,C$5)</f>
        <v>0</v>
      </c>
      <c r="D9" s="19">
        <f>COUNTIFS(缴费清册!$F:$F,$B9,缴费清册!$O:$O,D$5)</f>
        <v>0</v>
      </c>
      <c r="E9" s="19">
        <f>COUNTIFS(缴费清册!$F:$F,$B9,缴费清册!$O:$O,E$5)</f>
        <v>0</v>
      </c>
      <c r="F9" s="19">
        <f>COUNTIFS(缴费清册!$F:$F,$B9,缴费清册!$O:$O,F$5)</f>
        <v>0</v>
      </c>
      <c r="G9" s="19">
        <f>COUNTIFS(缴费清册!$F:$F,$B9,缴费清册!$O:$O,G$5)</f>
        <v>0</v>
      </c>
      <c r="H9" s="19">
        <f>COUNTIFS(缴费清册!$F:$F,$B9,缴费清册!$O:$O,H$5)</f>
        <v>0</v>
      </c>
      <c r="I9" s="19">
        <f>COUNTIFS(缴费清册!$F:$F,$B9,缴费清册!$O:$O,I$5)</f>
        <v>0</v>
      </c>
      <c r="J9" s="19">
        <f>COUNTIFS(缴费清册!$F:$F,$B9,缴费清册!$O:$O,J$5)</f>
        <v>0</v>
      </c>
      <c r="K9" s="19">
        <f>COUNTIFS(缴费清册!$F:$F,$B9,缴费清册!$O:$O,K$5)</f>
        <v>0</v>
      </c>
      <c r="L9" s="19">
        <f>COUNTIFS(缴费清册!$F:$F,$B9,缴费清册!$O:$O,L$5)</f>
        <v>0</v>
      </c>
      <c r="M9" s="19">
        <f>COUNTIFS(缴费清册!$F:$F,$B9,缴费清册!$O:$O,M$5)</f>
        <v>0</v>
      </c>
      <c r="N9" s="19">
        <f>COUNTIFS(缴费清册!$F:$F,$B9,缴费清册!$O:$O,N$5)</f>
        <v>0</v>
      </c>
      <c r="O9" s="19">
        <f>COUNTIFS(缴费清册!$F:$F,$B9,缴费清册!$O:$O,O$5)</f>
        <v>0</v>
      </c>
      <c r="P9" s="19">
        <f>COUNTIFS(缴费清册!$F:$F,$B9,缴费清册!$O:$O,P$5)</f>
        <v>0</v>
      </c>
      <c r="Q9" s="19">
        <f>COUNTIFS(缴费清册!$F:$F,$B9,缴费清册!$O:$O,Q$5)</f>
        <v>0</v>
      </c>
      <c r="R9" s="22">
        <f>SUM(C9:Q9)</f>
        <v>0</v>
      </c>
      <c r="S9" s="35">
        <f t="shared" si="1"/>
        <v>0</v>
      </c>
      <c r="T9" s="36">
        <f>COUNTIFS(缴费清册!$F:$F,$B9,缴费清册!$P:$P,"&gt;0")</f>
        <v>0</v>
      </c>
      <c r="U9" s="36">
        <f>SUMIFS(缴费清册!$P:$P,缴费清册!$F:$F,$B9)</f>
        <v>0</v>
      </c>
      <c r="V9" s="36">
        <f>COUNTIFS(缴费清册!$F:$F,$B9,缴费清册!$Q:$Q,"&gt;0")</f>
        <v>0</v>
      </c>
      <c r="W9" s="36">
        <f>SUMIFS(缴费清册!$Q:$Q,缴费清册!$F:$F,$B9)</f>
        <v>0</v>
      </c>
      <c r="X9" s="37">
        <f t="shared" si="0"/>
        <v>0</v>
      </c>
      <c r="Y9" s="37">
        <f t="shared" si="0"/>
        <v>0</v>
      </c>
    </row>
    <row r="10" ht="24.95" customHeight="1" spans="1:25">
      <c r="A10" s="17">
        <v>5</v>
      </c>
      <c r="B10" s="18" t="str">
        <f>VLOOKUP($C$2,'参数(勿删)'!$S$1:$AG$14,A10+1,0)</f>
        <v>小坡社区</v>
      </c>
      <c r="C10" s="19">
        <f>COUNTIFS(缴费清册!$F:$F,$B10,缴费清册!$O:$O,C$5)</f>
        <v>0</v>
      </c>
      <c r="D10" s="19">
        <f>COUNTIFS(缴费清册!$F:$F,$B10,缴费清册!$O:$O,D$5)</f>
        <v>0</v>
      </c>
      <c r="E10" s="19">
        <f>COUNTIFS(缴费清册!$F:$F,$B10,缴费清册!$O:$O,E$5)</f>
        <v>0</v>
      </c>
      <c r="F10" s="19">
        <f>COUNTIFS(缴费清册!$F:$F,$B10,缴费清册!$O:$O,F$5)</f>
        <v>0</v>
      </c>
      <c r="G10" s="19">
        <f>COUNTIFS(缴费清册!$F:$F,$B10,缴费清册!$O:$O,G$5)</f>
        <v>0</v>
      </c>
      <c r="H10" s="19">
        <f>COUNTIFS(缴费清册!$F:$F,$B10,缴费清册!$O:$O,H$5)</f>
        <v>0</v>
      </c>
      <c r="I10" s="19">
        <f>COUNTIFS(缴费清册!$F:$F,$B10,缴费清册!$O:$O,I$5)</f>
        <v>0</v>
      </c>
      <c r="J10" s="19">
        <f>COUNTIFS(缴费清册!$F:$F,$B10,缴费清册!$O:$O,J$5)</f>
        <v>0</v>
      </c>
      <c r="K10" s="19">
        <f>COUNTIFS(缴费清册!$F:$F,$B10,缴费清册!$O:$O,K$5)</f>
        <v>0</v>
      </c>
      <c r="L10" s="19">
        <f>COUNTIFS(缴费清册!$F:$F,$B10,缴费清册!$O:$O,L$5)</f>
        <v>0</v>
      </c>
      <c r="M10" s="19">
        <f>COUNTIFS(缴费清册!$F:$F,$B10,缴费清册!$O:$O,M$5)</f>
        <v>0</v>
      </c>
      <c r="N10" s="19">
        <f>COUNTIFS(缴费清册!$F:$F,$B10,缴费清册!$O:$O,N$5)</f>
        <v>0</v>
      </c>
      <c r="O10" s="19">
        <f>COUNTIFS(缴费清册!$F:$F,$B10,缴费清册!$O:$O,O$5)</f>
        <v>0</v>
      </c>
      <c r="P10" s="19">
        <f>COUNTIFS(缴费清册!$F:$F,$B10,缴费清册!$O:$O,P$5)</f>
        <v>0</v>
      </c>
      <c r="Q10" s="19">
        <f>COUNTIFS(缴费清册!$F:$F,$B10,缴费清册!$O:$O,Q$5)</f>
        <v>0</v>
      </c>
      <c r="R10" s="22">
        <f>SUM(C10:Q10)</f>
        <v>0</v>
      </c>
      <c r="S10" s="35">
        <f t="shared" si="1"/>
        <v>0</v>
      </c>
      <c r="T10" s="36">
        <f>COUNTIFS(缴费清册!$F:$F,$B10,缴费清册!$P:$P,"&gt;0")</f>
        <v>0</v>
      </c>
      <c r="U10" s="36">
        <f>SUMIFS(缴费清册!$P:$P,缴费清册!$F:$F,$B10)</f>
        <v>0</v>
      </c>
      <c r="V10" s="36">
        <f>COUNTIFS(缴费清册!$F:$F,$B10,缴费清册!$Q:$Q,"&gt;0")</f>
        <v>0</v>
      </c>
      <c r="W10" s="36">
        <f>SUMIFS(缴费清册!$Q:$Q,缴费清册!$F:$F,$B10)</f>
        <v>0</v>
      </c>
      <c r="X10" s="37">
        <f t="shared" si="0"/>
        <v>0</v>
      </c>
      <c r="Y10" s="37">
        <f t="shared" si="0"/>
        <v>0</v>
      </c>
    </row>
    <row r="11" ht="24.95" customHeight="1" spans="1:25">
      <c r="A11" s="17">
        <v>6</v>
      </c>
      <c r="B11" s="18" t="str">
        <f>VLOOKUP($C$2,'参数(勿删)'!$S$1:$AG$14,A11+1,0)</f>
        <v>鑫源社区</v>
      </c>
      <c r="C11" s="19">
        <f>COUNTIFS(缴费清册!$F:$F,$B11,缴费清册!$O:$O,C$5)</f>
        <v>0</v>
      </c>
      <c r="D11" s="19">
        <f>COUNTIFS(缴费清册!$F:$F,$B11,缴费清册!$O:$O,D$5)</f>
        <v>0</v>
      </c>
      <c r="E11" s="19">
        <f>COUNTIFS(缴费清册!$F:$F,$B11,缴费清册!$O:$O,E$5)</f>
        <v>0</v>
      </c>
      <c r="F11" s="19">
        <f>COUNTIFS(缴费清册!$F:$F,$B11,缴费清册!$O:$O,F$5)</f>
        <v>0</v>
      </c>
      <c r="G11" s="19">
        <f>COUNTIFS(缴费清册!$F:$F,$B11,缴费清册!$O:$O,G$5)</f>
        <v>0</v>
      </c>
      <c r="H11" s="19">
        <f>COUNTIFS(缴费清册!$F:$F,$B11,缴费清册!$O:$O,H$5)</f>
        <v>0</v>
      </c>
      <c r="I11" s="19">
        <f>COUNTIFS(缴费清册!$F:$F,$B11,缴费清册!$O:$O,I$5)</f>
        <v>0</v>
      </c>
      <c r="J11" s="19">
        <f>COUNTIFS(缴费清册!$F:$F,$B11,缴费清册!$O:$O,J$5)</f>
        <v>0</v>
      </c>
      <c r="K11" s="19">
        <f>COUNTIFS(缴费清册!$F:$F,$B11,缴费清册!$O:$O,K$5)</f>
        <v>0</v>
      </c>
      <c r="L11" s="19">
        <f>COUNTIFS(缴费清册!$F:$F,$B11,缴费清册!$O:$O,L$5)</f>
        <v>0</v>
      </c>
      <c r="M11" s="19">
        <f>COUNTIFS(缴费清册!$F:$F,$B11,缴费清册!$O:$O,M$5)</f>
        <v>0</v>
      </c>
      <c r="N11" s="19">
        <f>COUNTIFS(缴费清册!$F:$F,$B11,缴费清册!$O:$O,N$5)</f>
        <v>0</v>
      </c>
      <c r="O11" s="19">
        <f>COUNTIFS(缴费清册!$F:$F,$B11,缴费清册!$O:$O,O$5)</f>
        <v>0</v>
      </c>
      <c r="P11" s="19">
        <f>COUNTIFS(缴费清册!$F:$F,$B11,缴费清册!$O:$O,P$5)</f>
        <v>0</v>
      </c>
      <c r="Q11" s="19">
        <f>COUNTIFS(缴费清册!$F:$F,$B11,缴费清册!$O:$O,Q$5)</f>
        <v>0</v>
      </c>
      <c r="R11" s="22">
        <f t="shared" ref="R11:R19" si="2">SUM(C11:Q11)</f>
        <v>0</v>
      </c>
      <c r="S11" s="35">
        <f t="shared" si="1"/>
        <v>0</v>
      </c>
      <c r="T11" s="36">
        <f>COUNTIFS(缴费清册!$F:$F,$B11,缴费清册!$P:$P,"&gt;0")</f>
        <v>0</v>
      </c>
      <c r="U11" s="36">
        <f>SUMIFS(缴费清册!$P:$P,缴费清册!$F:$F,$B11)</f>
        <v>0</v>
      </c>
      <c r="V11" s="36">
        <f>COUNTIFS(缴费清册!$F:$F,$B11,缴费清册!$Q:$Q,"&gt;0")</f>
        <v>0</v>
      </c>
      <c r="W11" s="36">
        <f>SUMIFS(缴费清册!$Q:$Q,缴费清册!$F:$F,$B11)</f>
        <v>0</v>
      </c>
      <c r="X11" s="37">
        <f t="shared" si="0"/>
        <v>0</v>
      </c>
      <c r="Y11" s="37">
        <f t="shared" si="0"/>
        <v>0</v>
      </c>
    </row>
    <row r="12" ht="24.95" customHeight="1" spans="1:25">
      <c r="A12" s="17">
        <v>7</v>
      </c>
      <c r="B12" s="18" t="str">
        <f>VLOOKUP($C$2,'参数(勿删)'!$S$1:$AG$14,A12+1,0)</f>
        <v>竹鹰社区</v>
      </c>
      <c r="C12" s="19">
        <f>COUNTIFS(缴费清册!$F:$F,$B12,缴费清册!$O:$O,C$5)</f>
        <v>0</v>
      </c>
      <c r="D12" s="19">
        <f>COUNTIFS(缴费清册!$F:$F,$B12,缴费清册!$O:$O,D$5)</f>
        <v>0</v>
      </c>
      <c r="E12" s="19">
        <f>COUNTIFS(缴费清册!$F:$F,$B12,缴费清册!$O:$O,E$5)</f>
        <v>0</v>
      </c>
      <c r="F12" s="19">
        <f>COUNTIFS(缴费清册!$F:$F,$B12,缴费清册!$O:$O,F$5)</f>
        <v>0</v>
      </c>
      <c r="G12" s="19">
        <f>COUNTIFS(缴费清册!$F:$F,$B12,缴费清册!$O:$O,G$5)</f>
        <v>0</v>
      </c>
      <c r="H12" s="19">
        <f>COUNTIFS(缴费清册!$F:$F,$B12,缴费清册!$O:$O,H$5)</f>
        <v>0</v>
      </c>
      <c r="I12" s="19">
        <f>COUNTIFS(缴费清册!$F:$F,$B12,缴费清册!$O:$O,I$5)</f>
        <v>0</v>
      </c>
      <c r="J12" s="19">
        <f>COUNTIFS(缴费清册!$F:$F,$B12,缴费清册!$O:$O,J$5)</f>
        <v>0</v>
      </c>
      <c r="K12" s="19">
        <f>COUNTIFS(缴费清册!$F:$F,$B12,缴费清册!$O:$O,K$5)</f>
        <v>0</v>
      </c>
      <c r="L12" s="19">
        <f>COUNTIFS(缴费清册!$F:$F,$B12,缴费清册!$O:$O,L$5)</f>
        <v>0</v>
      </c>
      <c r="M12" s="19">
        <f>COUNTIFS(缴费清册!$F:$F,$B12,缴费清册!$O:$O,M$5)</f>
        <v>0</v>
      </c>
      <c r="N12" s="19">
        <f>COUNTIFS(缴费清册!$F:$F,$B12,缴费清册!$O:$O,N$5)</f>
        <v>0</v>
      </c>
      <c r="O12" s="19">
        <f>COUNTIFS(缴费清册!$F:$F,$B12,缴费清册!$O:$O,O$5)</f>
        <v>0</v>
      </c>
      <c r="P12" s="19">
        <f>COUNTIFS(缴费清册!$F:$F,$B12,缴费清册!$O:$O,P$5)</f>
        <v>0</v>
      </c>
      <c r="Q12" s="19">
        <f>COUNTIFS(缴费清册!$F:$F,$B12,缴费清册!$O:$O,Q$5)</f>
        <v>0</v>
      </c>
      <c r="R12" s="22">
        <f t="shared" si="2"/>
        <v>0</v>
      </c>
      <c r="S12" s="35">
        <f t="shared" si="1"/>
        <v>0</v>
      </c>
      <c r="T12" s="36">
        <f>COUNTIFS(缴费清册!$F:$F,$B12,缴费清册!$P:$P,"&gt;0")</f>
        <v>0</v>
      </c>
      <c r="U12" s="36">
        <f>SUMIFS(缴费清册!$P:$P,缴费清册!$F:$F,$B12)</f>
        <v>0</v>
      </c>
      <c r="V12" s="36">
        <f>COUNTIFS(缴费清册!$F:$F,$B12,缴费清册!$Q:$Q,"&gt;0")</f>
        <v>0</v>
      </c>
      <c r="W12" s="36">
        <f>SUMIFS(缴费清册!$Q:$Q,缴费清册!$F:$F,$B12)</f>
        <v>0</v>
      </c>
      <c r="X12" s="37">
        <f t="shared" si="0"/>
        <v>0</v>
      </c>
      <c r="Y12" s="37">
        <f t="shared" si="0"/>
        <v>0</v>
      </c>
    </row>
    <row r="13" ht="24.95" customHeight="1" spans="1:25">
      <c r="A13" s="17">
        <v>8</v>
      </c>
      <c r="B13" s="18" t="str">
        <f>VLOOKUP($C$2,'参数(勿删)'!$S$1:$AG$14,A13+1,0)</f>
        <v> </v>
      </c>
      <c r="C13" s="19">
        <f>COUNTIFS(缴费清册!$F:$F,$B13,缴费清册!$O:$O,C$5)</f>
        <v>0</v>
      </c>
      <c r="D13" s="19">
        <f>COUNTIFS(缴费清册!$F:$F,$B13,缴费清册!$O:$O,D$5)</f>
        <v>0</v>
      </c>
      <c r="E13" s="19">
        <f>COUNTIFS(缴费清册!$F:$F,$B13,缴费清册!$O:$O,E$5)</f>
        <v>0</v>
      </c>
      <c r="F13" s="19">
        <f>COUNTIFS(缴费清册!$F:$F,$B13,缴费清册!$O:$O,F$5)</f>
        <v>0</v>
      </c>
      <c r="G13" s="19">
        <f>COUNTIFS(缴费清册!$F:$F,$B13,缴费清册!$O:$O,G$5)</f>
        <v>0</v>
      </c>
      <c r="H13" s="19">
        <f>COUNTIFS(缴费清册!$F:$F,$B13,缴费清册!$O:$O,H$5)</f>
        <v>0</v>
      </c>
      <c r="I13" s="19">
        <f>COUNTIFS(缴费清册!$F:$F,$B13,缴费清册!$O:$O,I$5)</f>
        <v>0</v>
      </c>
      <c r="J13" s="19">
        <f>COUNTIFS(缴费清册!$F:$F,$B13,缴费清册!$O:$O,J$5)</f>
        <v>0</v>
      </c>
      <c r="K13" s="19">
        <f>COUNTIFS(缴费清册!$F:$F,$B13,缴费清册!$O:$O,K$5)</f>
        <v>0</v>
      </c>
      <c r="L13" s="19">
        <f>COUNTIFS(缴费清册!$F:$F,$B13,缴费清册!$O:$O,L$5)</f>
        <v>0</v>
      </c>
      <c r="M13" s="19">
        <f>COUNTIFS(缴费清册!$F:$F,$B13,缴费清册!$O:$O,M$5)</f>
        <v>0</v>
      </c>
      <c r="N13" s="19">
        <f>COUNTIFS(缴费清册!$F:$F,$B13,缴费清册!$O:$O,N$5)</f>
        <v>0</v>
      </c>
      <c r="O13" s="19">
        <f>COUNTIFS(缴费清册!$F:$F,$B13,缴费清册!$O:$O,O$5)</f>
        <v>0</v>
      </c>
      <c r="P13" s="19">
        <f>COUNTIFS(缴费清册!$F:$F,$B13,缴费清册!$O:$O,P$5)</f>
        <v>0</v>
      </c>
      <c r="Q13" s="19">
        <f>COUNTIFS(缴费清册!$F:$F,$B13,缴费清册!$O:$O,Q$5)</f>
        <v>0</v>
      </c>
      <c r="R13" s="22">
        <f t="shared" si="2"/>
        <v>0</v>
      </c>
      <c r="S13" s="35">
        <f t="shared" si="1"/>
        <v>0</v>
      </c>
      <c r="T13" s="36">
        <f>COUNTIFS(缴费清册!$F:$F,$B13,缴费清册!$P:$P,"&gt;0")</f>
        <v>0</v>
      </c>
      <c r="U13" s="36">
        <f>SUMIFS(缴费清册!$P:$P,缴费清册!$F:$F,$B13)</f>
        <v>0</v>
      </c>
      <c r="V13" s="36">
        <f>COUNTIFS(缴费清册!$F:$F,$B13,缴费清册!$Q:$Q,"&gt;0")</f>
        <v>0</v>
      </c>
      <c r="W13" s="36">
        <f>SUMIFS(缴费清册!$Q:$Q,缴费清册!$F:$F,$B13)</f>
        <v>0</v>
      </c>
      <c r="X13" s="37">
        <f t="shared" si="0"/>
        <v>0</v>
      </c>
      <c r="Y13" s="37">
        <f t="shared" si="0"/>
        <v>0</v>
      </c>
    </row>
    <row r="14" ht="24.95" customHeight="1" spans="1:25">
      <c r="A14" s="17">
        <v>9</v>
      </c>
      <c r="B14" s="18" t="str">
        <f>VLOOKUP($C$2,'参数(勿删)'!$S$1:$AG$14,A14+1,0)</f>
        <v> </v>
      </c>
      <c r="C14" s="19">
        <f>COUNTIFS(缴费清册!$F:$F,$B14,缴费清册!$O:$O,C$5)</f>
        <v>0</v>
      </c>
      <c r="D14" s="19">
        <f>COUNTIFS(缴费清册!$F:$F,$B14,缴费清册!$O:$O,D$5)</f>
        <v>0</v>
      </c>
      <c r="E14" s="19">
        <f>COUNTIFS(缴费清册!$F:$F,$B14,缴费清册!$O:$O,E$5)</f>
        <v>0</v>
      </c>
      <c r="F14" s="19">
        <f>COUNTIFS(缴费清册!$F:$F,$B14,缴费清册!$O:$O,F$5)</f>
        <v>0</v>
      </c>
      <c r="G14" s="19">
        <f>COUNTIFS(缴费清册!$F:$F,$B14,缴费清册!$O:$O,G$5)</f>
        <v>0</v>
      </c>
      <c r="H14" s="19">
        <f>COUNTIFS(缴费清册!$F:$F,$B14,缴费清册!$O:$O,H$5)</f>
        <v>0</v>
      </c>
      <c r="I14" s="19">
        <f>COUNTIFS(缴费清册!$F:$F,$B14,缴费清册!$O:$O,I$5)</f>
        <v>0</v>
      </c>
      <c r="J14" s="19">
        <f>COUNTIFS(缴费清册!$F:$F,$B14,缴费清册!$O:$O,J$5)</f>
        <v>0</v>
      </c>
      <c r="K14" s="19">
        <f>COUNTIFS(缴费清册!$F:$F,$B14,缴费清册!$O:$O,K$5)</f>
        <v>0</v>
      </c>
      <c r="L14" s="19">
        <f>COUNTIFS(缴费清册!$F:$F,$B14,缴费清册!$O:$O,L$5)</f>
        <v>0</v>
      </c>
      <c r="M14" s="19">
        <f>COUNTIFS(缴费清册!$F:$F,$B14,缴费清册!$O:$O,M$5)</f>
        <v>0</v>
      </c>
      <c r="N14" s="19">
        <f>COUNTIFS(缴费清册!$F:$F,$B14,缴费清册!$O:$O,N$5)</f>
        <v>0</v>
      </c>
      <c r="O14" s="19">
        <f>COUNTIFS(缴费清册!$F:$F,$B14,缴费清册!$O:$O,O$5)</f>
        <v>0</v>
      </c>
      <c r="P14" s="19">
        <f>COUNTIFS(缴费清册!$F:$F,$B14,缴费清册!$O:$O,P$5)</f>
        <v>0</v>
      </c>
      <c r="Q14" s="19">
        <f>COUNTIFS(缴费清册!$F:$F,$B14,缴费清册!$O:$O,Q$5)</f>
        <v>0</v>
      </c>
      <c r="R14" s="22">
        <f t="shared" si="2"/>
        <v>0</v>
      </c>
      <c r="S14" s="35">
        <f t="shared" si="1"/>
        <v>0</v>
      </c>
      <c r="T14" s="36">
        <f>COUNTIFS(缴费清册!$F:$F,$B14,缴费清册!$P:$P,"&gt;0")</f>
        <v>0</v>
      </c>
      <c r="U14" s="36">
        <f>SUMIFS(缴费清册!$P:$P,缴费清册!$F:$F,$B14)</f>
        <v>0</v>
      </c>
      <c r="V14" s="36">
        <f>COUNTIFS(缴费清册!$F:$F,$B14,缴费清册!$Q:$Q,"&gt;0")</f>
        <v>0</v>
      </c>
      <c r="W14" s="36">
        <f>SUMIFS(缴费清册!$Q:$Q,缴费清册!$F:$F,$B14)</f>
        <v>0</v>
      </c>
      <c r="X14" s="37">
        <f t="shared" si="0"/>
        <v>0</v>
      </c>
      <c r="Y14" s="37">
        <f t="shared" si="0"/>
        <v>0</v>
      </c>
    </row>
    <row r="15" ht="24.95" customHeight="1" spans="1:25">
      <c r="A15" s="17">
        <v>10</v>
      </c>
      <c r="B15" s="18" t="str">
        <f>VLOOKUP($C$2,'参数(勿删)'!$S$1:$AG$14,A15+1,0)</f>
        <v> </v>
      </c>
      <c r="C15" s="19">
        <f>COUNTIFS(缴费清册!$F:$F,$B15,缴费清册!$O:$O,C$5)</f>
        <v>0</v>
      </c>
      <c r="D15" s="19">
        <f>COUNTIFS(缴费清册!$F:$F,$B15,缴费清册!$O:$O,D$5)</f>
        <v>0</v>
      </c>
      <c r="E15" s="19">
        <f>COUNTIFS(缴费清册!$F:$F,$B15,缴费清册!$O:$O,E$5)</f>
        <v>0</v>
      </c>
      <c r="F15" s="19">
        <f>COUNTIFS(缴费清册!$F:$F,$B15,缴费清册!$O:$O,F$5)</f>
        <v>0</v>
      </c>
      <c r="G15" s="19">
        <f>COUNTIFS(缴费清册!$F:$F,$B15,缴费清册!$O:$O,G$5)</f>
        <v>0</v>
      </c>
      <c r="H15" s="19">
        <f>COUNTIFS(缴费清册!$F:$F,$B15,缴费清册!$O:$O,H$5)</f>
        <v>0</v>
      </c>
      <c r="I15" s="19">
        <f>COUNTIFS(缴费清册!$F:$F,$B15,缴费清册!$O:$O,I$5)</f>
        <v>0</v>
      </c>
      <c r="J15" s="19">
        <f>COUNTIFS(缴费清册!$F:$F,$B15,缴费清册!$O:$O,J$5)</f>
        <v>0</v>
      </c>
      <c r="K15" s="19">
        <f>COUNTIFS(缴费清册!$F:$F,$B15,缴费清册!$O:$O,K$5)</f>
        <v>0</v>
      </c>
      <c r="L15" s="19">
        <f>COUNTIFS(缴费清册!$F:$F,$B15,缴费清册!$O:$O,L$5)</f>
        <v>0</v>
      </c>
      <c r="M15" s="19">
        <f>COUNTIFS(缴费清册!$F:$F,$B15,缴费清册!$O:$O,M$5)</f>
        <v>0</v>
      </c>
      <c r="N15" s="19">
        <f>COUNTIFS(缴费清册!$F:$F,$B15,缴费清册!$O:$O,N$5)</f>
        <v>0</v>
      </c>
      <c r="O15" s="19">
        <f>COUNTIFS(缴费清册!$F:$F,$B15,缴费清册!$O:$O,O$5)</f>
        <v>0</v>
      </c>
      <c r="P15" s="19">
        <f>COUNTIFS(缴费清册!$F:$F,$B15,缴费清册!$O:$O,P$5)</f>
        <v>0</v>
      </c>
      <c r="Q15" s="19">
        <f>COUNTIFS(缴费清册!$F:$F,$B15,缴费清册!$O:$O,Q$5)</f>
        <v>0</v>
      </c>
      <c r="R15" s="22">
        <f t="shared" si="2"/>
        <v>0</v>
      </c>
      <c r="S15" s="35">
        <f t="shared" si="1"/>
        <v>0</v>
      </c>
      <c r="T15" s="36">
        <f>COUNTIFS(缴费清册!$F:$F,$B15,缴费清册!$P:$P,"&gt;0")</f>
        <v>0</v>
      </c>
      <c r="U15" s="36">
        <f>SUMIFS(缴费清册!$P:$P,缴费清册!$F:$F,$B15)</f>
        <v>0</v>
      </c>
      <c r="V15" s="36">
        <f>COUNTIFS(缴费清册!$F:$F,$B15,缴费清册!$Q:$Q,"&gt;0")</f>
        <v>0</v>
      </c>
      <c r="W15" s="36">
        <f>SUMIFS(缴费清册!$Q:$Q,缴费清册!$F:$F,$B15)</f>
        <v>0</v>
      </c>
      <c r="X15" s="37">
        <f t="shared" si="0"/>
        <v>0</v>
      </c>
      <c r="Y15" s="37">
        <f t="shared" si="0"/>
        <v>0</v>
      </c>
    </row>
    <row r="16" ht="24.95" customHeight="1" spans="1:25">
      <c r="A16" s="17">
        <v>11</v>
      </c>
      <c r="B16" s="18" t="str">
        <f>VLOOKUP($C$2,'参数(勿删)'!$S$1:$AG$14,A16+1,0)</f>
        <v> </v>
      </c>
      <c r="C16" s="19">
        <f>COUNTIFS(缴费清册!$F:$F,$B16,缴费清册!$O:$O,C$5)</f>
        <v>0</v>
      </c>
      <c r="D16" s="19">
        <f>COUNTIFS(缴费清册!$F:$F,$B16,缴费清册!$O:$O,D$5)</f>
        <v>0</v>
      </c>
      <c r="E16" s="19">
        <f>COUNTIFS(缴费清册!$F:$F,$B16,缴费清册!$O:$O,E$5)</f>
        <v>0</v>
      </c>
      <c r="F16" s="19">
        <f>COUNTIFS(缴费清册!$F:$F,$B16,缴费清册!$O:$O,F$5)</f>
        <v>0</v>
      </c>
      <c r="G16" s="19">
        <f>COUNTIFS(缴费清册!$F:$F,$B16,缴费清册!$O:$O,G$5)</f>
        <v>0</v>
      </c>
      <c r="H16" s="19">
        <f>COUNTIFS(缴费清册!$F:$F,$B16,缴费清册!$O:$O,H$5)</f>
        <v>0</v>
      </c>
      <c r="I16" s="19">
        <f>COUNTIFS(缴费清册!$F:$F,$B16,缴费清册!$O:$O,I$5)</f>
        <v>0</v>
      </c>
      <c r="J16" s="19">
        <f>COUNTIFS(缴费清册!$F:$F,$B16,缴费清册!$O:$O,J$5)</f>
        <v>0</v>
      </c>
      <c r="K16" s="19">
        <f>COUNTIFS(缴费清册!$F:$F,$B16,缴费清册!$O:$O,K$5)</f>
        <v>0</v>
      </c>
      <c r="L16" s="19">
        <f>COUNTIFS(缴费清册!$F:$F,$B16,缴费清册!$O:$O,L$5)</f>
        <v>0</v>
      </c>
      <c r="M16" s="19">
        <f>COUNTIFS(缴费清册!$F:$F,$B16,缴费清册!$O:$O,M$5)</f>
        <v>0</v>
      </c>
      <c r="N16" s="19">
        <f>COUNTIFS(缴费清册!$F:$F,$B16,缴费清册!$O:$O,N$5)</f>
        <v>0</v>
      </c>
      <c r="O16" s="19">
        <f>COUNTIFS(缴费清册!$F:$F,$B16,缴费清册!$O:$O,O$5)</f>
        <v>0</v>
      </c>
      <c r="P16" s="19">
        <f>COUNTIFS(缴费清册!$F:$F,$B16,缴费清册!$O:$O,P$5)</f>
        <v>0</v>
      </c>
      <c r="Q16" s="19">
        <f>COUNTIFS(缴费清册!$F:$F,$B16,缴费清册!$O:$O,Q$5)</f>
        <v>0</v>
      </c>
      <c r="R16" s="22">
        <f t="shared" si="2"/>
        <v>0</v>
      </c>
      <c r="S16" s="35">
        <f t="shared" si="1"/>
        <v>0</v>
      </c>
      <c r="T16" s="36">
        <f>COUNTIFS(缴费清册!$F:$F,$B16,缴费清册!$P:$P,"&gt;0")</f>
        <v>0</v>
      </c>
      <c r="U16" s="36">
        <f>SUMIFS(缴费清册!$P:$P,缴费清册!$F:$F,$B16)</f>
        <v>0</v>
      </c>
      <c r="V16" s="36">
        <f>COUNTIFS(缴费清册!$F:$F,$B16,缴费清册!$Q:$Q,"&gt;0")</f>
        <v>0</v>
      </c>
      <c r="W16" s="36">
        <f>SUMIFS(缴费清册!$Q:$Q,缴费清册!$F:$F,$B16)</f>
        <v>0</v>
      </c>
      <c r="X16" s="37">
        <f t="shared" si="0"/>
        <v>0</v>
      </c>
      <c r="Y16" s="37">
        <f t="shared" si="0"/>
        <v>0</v>
      </c>
    </row>
    <row r="17" ht="24.95" customHeight="1" spans="1:25">
      <c r="A17" s="17">
        <v>12</v>
      </c>
      <c r="B17" s="18" t="str">
        <f>VLOOKUP($C$2,'参数(勿删)'!$S$1:$AG$14,A17+1,0)</f>
        <v> </v>
      </c>
      <c r="C17" s="19">
        <f>COUNTIFS(缴费清册!$F:$F,$B17,缴费清册!$O:$O,C$5)</f>
        <v>0</v>
      </c>
      <c r="D17" s="19">
        <f>COUNTIFS(缴费清册!$F:$F,$B17,缴费清册!$O:$O,D$5)</f>
        <v>0</v>
      </c>
      <c r="E17" s="19">
        <f>COUNTIFS(缴费清册!$F:$F,$B17,缴费清册!$O:$O,E$5)</f>
        <v>0</v>
      </c>
      <c r="F17" s="19">
        <f>COUNTIFS(缴费清册!$F:$F,$B17,缴费清册!$O:$O,F$5)</f>
        <v>0</v>
      </c>
      <c r="G17" s="19">
        <f>COUNTIFS(缴费清册!$F:$F,$B17,缴费清册!$O:$O,G$5)</f>
        <v>0</v>
      </c>
      <c r="H17" s="19">
        <f>COUNTIFS(缴费清册!$F:$F,$B17,缴费清册!$O:$O,H$5)</f>
        <v>0</v>
      </c>
      <c r="I17" s="19">
        <f>COUNTIFS(缴费清册!$F:$F,$B17,缴费清册!$O:$O,I$5)</f>
        <v>0</v>
      </c>
      <c r="J17" s="19">
        <f>COUNTIFS(缴费清册!$F:$F,$B17,缴费清册!$O:$O,J$5)</f>
        <v>0</v>
      </c>
      <c r="K17" s="19">
        <f>COUNTIFS(缴费清册!$F:$F,$B17,缴费清册!$O:$O,K$5)</f>
        <v>0</v>
      </c>
      <c r="L17" s="19">
        <f>COUNTIFS(缴费清册!$F:$F,$B17,缴费清册!$O:$O,L$5)</f>
        <v>0</v>
      </c>
      <c r="M17" s="19">
        <f>COUNTIFS(缴费清册!$F:$F,$B17,缴费清册!$O:$O,M$5)</f>
        <v>0</v>
      </c>
      <c r="N17" s="19">
        <f>COUNTIFS(缴费清册!$F:$F,$B17,缴费清册!$O:$O,N$5)</f>
        <v>0</v>
      </c>
      <c r="O17" s="19">
        <f>COUNTIFS(缴费清册!$F:$F,$B17,缴费清册!$O:$O,O$5)</f>
        <v>0</v>
      </c>
      <c r="P17" s="19">
        <f>COUNTIFS(缴费清册!$F:$F,$B17,缴费清册!$O:$O,P$5)</f>
        <v>0</v>
      </c>
      <c r="Q17" s="19">
        <f>COUNTIFS(缴费清册!$F:$F,$B17,缴费清册!$O:$O,Q$5)</f>
        <v>0</v>
      </c>
      <c r="R17" s="22">
        <f t="shared" si="2"/>
        <v>0</v>
      </c>
      <c r="S17" s="35">
        <f t="shared" si="1"/>
        <v>0</v>
      </c>
      <c r="T17" s="36">
        <f>COUNTIFS(缴费清册!$F:$F,$B17,缴费清册!$P:$P,"&gt;0")</f>
        <v>0</v>
      </c>
      <c r="U17" s="36">
        <f>SUMIFS(缴费清册!$P:$P,缴费清册!$F:$F,$B17)</f>
        <v>0</v>
      </c>
      <c r="V17" s="36">
        <f>COUNTIFS(缴费清册!$F:$F,$B17,缴费清册!$Q:$Q,"&gt;0")</f>
        <v>0</v>
      </c>
      <c r="W17" s="36">
        <f>SUMIFS(缴费清册!$Q:$Q,缴费清册!$F:$F,$B17)</f>
        <v>0</v>
      </c>
      <c r="X17" s="37">
        <f t="shared" si="0"/>
        <v>0</v>
      </c>
      <c r="Y17" s="37">
        <f t="shared" si="0"/>
        <v>0</v>
      </c>
    </row>
    <row r="18" ht="24.95" customHeight="1" spans="1:25">
      <c r="A18" s="17">
        <v>13</v>
      </c>
      <c r="B18" s="18" t="str">
        <f>VLOOKUP($C$2,'参数(勿删)'!$S$1:$AG$14,A18+1,0)</f>
        <v> </v>
      </c>
      <c r="C18" s="19">
        <f>COUNTIFS(缴费清册!$F:$F,$B18,缴费清册!$O:$O,C$5)</f>
        <v>0</v>
      </c>
      <c r="D18" s="19">
        <f>COUNTIFS(缴费清册!$F:$F,$B18,缴费清册!$O:$O,D$5)</f>
        <v>0</v>
      </c>
      <c r="E18" s="19">
        <f>COUNTIFS(缴费清册!$F:$F,$B18,缴费清册!$O:$O,E$5)</f>
        <v>0</v>
      </c>
      <c r="F18" s="19">
        <f>COUNTIFS(缴费清册!$F:$F,$B18,缴费清册!$O:$O,F$5)</f>
        <v>0</v>
      </c>
      <c r="G18" s="19">
        <f>COUNTIFS(缴费清册!$F:$F,$B18,缴费清册!$O:$O,G$5)</f>
        <v>0</v>
      </c>
      <c r="H18" s="19">
        <f>COUNTIFS(缴费清册!$F:$F,$B18,缴费清册!$O:$O,H$5)</f>
        <v>0</v>
      </c>
      <c r="I18" s="19">
        <f>COUNTIFS(缴费清册!$F:$F,$B18,缴费清册!$O:$O,I$5)</f>
        <v>0</v>
      </c>
      <c r="J18" s="19">
        <f>COUNTIFS(缴费清册!$F:$F,$B18,缴费清册!$O:$O,J$5)</f>
        <v>0</v>
      </c>
      <c r="K18" s="19">
        <f>COUNTIFS(缴费清册!$F:$F,$B18,缴费清册!$O:$O,K$5)</f>
        <v>0</v>
      </c>
      <c r="L18" s="19">
        <f>COUNTIFS(缴费清册!$F:$F,$B18,缴费清册!$O:$O,L$5)</f>
        <v>0</v>
      </c>
      <c r="M18" s="19">
        <f>COUNTIFS(缴费清册!$F:$F,$B18,缴费清册!$O:$O,M$5)</f>
        <v>0</v>
      </c>
      <c r="N18" s="19">
        <f>COUNTIFS(缴费清册!$F:$F,$B18,缴费清册!$O:$O,N$5)</f>
        <v>0</v>
      </c>
      <c r="O18" s="19">
        <f>COUNTIFS(缴费清册!$F:$F,$B18,缴费清册!$O:$O,O$5)</f>
        <v>0</v>
      </c>
      <c r="P18" s="19">
        <f>COUNTIFS(缴费清册!$F:$F,$B18,缴费清册!$O:$O,P$5)</f>
        <v>0</v>
      </c>
      <c r="Q18" s="19">
        <f>COUNTIFS(缴费清册!$F:$F,$B18,缴费清册!$O:$O,Q$5)</f>
        <v>0</v>
      </c>
      <c r="R18" s="22">
        <f t="shared" si="2"/>
        <v>0</v>
      </c>
      <c r="S18" s="35">
        <f t="shared" si="1"/>
        <v>0</v>
      </c>
      <c r="T18" s="36">
        <f>COUNTIFS(缴费清册!$F:$F,$B18,缴费清册!$P:$P,"&gt;0")</f>
        <v>0</v>
      </c>
      <c r="U18" s="36">
        <f>SUMIFS(缴费清册!$P:$P,缴费清册!$F:$F,$B18)</f>
        <v>0</v>
      </c>
      <c r="V18" s="36">
        <f>COUNTIFS(缴费清册!$F:$F,$B18,缴费清册!$Q:$Q,"&gt;0")</f>
        <v>0</v>
      </c>
      <c r="W18" s="36">
        <f>SUMIFS(缴费清册!$Q:$Q,缴费清册!$F:$F,$B18)</f>
        <v>0</v>
      </c>
      <c r="X18" s="37">
        <f t="shared" si="0"/>
        <v>0</v>
      </c>
      <c r="Y18" s="37">
        <f t="shared" si="0"/>
        <v>0</v>
      </c>
    </row>
    <row r="19" ht="24.95" customHeight="1" spans="1:25">
      <c r="A19" s="17">
        <v>14</v>
      </c>
      <c r="B19" s="18" t="str">
        <f>VLOOKUP($C$2,'参数(勿删)'!$S$1:$AG$14,A19+1,0)</f>
        <v> </v>
      </c>
      <c r="C19" s="19">
        <f>COUNTIFS(缴费清册!$F:$F,$B19,缴费清册!$O:$O,C$5)</f>
        <v>0</v>
      </c>
      <c r="D19" s="19">
        <f>COUNTIFS(缴费清册!$F:$F,$B19,缴费清册!$O:$O,D$5)</f>
        <v>0</v>
      </c>
      <c r="E19" s="19">
        <f>COUNTIFS(缴费清册!$F:$F,$B19,缴费清册!$O:$O,E$5)</f>
        <v>0</v>
      </c>
      <c r="F19" s="19">
        <f>COUNTIFS(缴费清册!$F:$F,$B19,缴费清册!$O:$O,F$5)</f>
        <v>0</v>
      </c>
      <c r="G19" s="19">
        <f>COUNTIFS(缴费清册!$F:$F,$B19,缴费清册!$O:$O,G$5)</f>
        <v>0</v>
      </c>
      <c r="H19" s="19">
        <f>COUNTIFS(缴费清册!$F:$F,$B19,缴费清册!$O:$O,H$5)</f>
        <v>0</v>
      </c>
      <c r="I19" s="19">
        <f>COUNTIFS(缴费清册!$F:$F,$B19,缴费清册!$O:$O,I$5)</f>
        <v>0</v>
      </c>
      <c r="J19" s="19">
        <f>COUNTIFS(缴费清册!$F:$F,$B19,缴费清册!$O:$O,J$5)</f>
        <v>0</v>
      </c>
      <c r="K19" s="19">
        <f>COUNTIFS(缴费清册!$F:$F,$B19,缴费清册!$O:$O,K$5)</f>
        <v>0</v>
      </c>
      <c r="L19" s="19">
        <f>COUNTIFS(缴费清册!$F:$F,$B19,缴费清册!$O:$O,L$5)</f>
        <v>0</v>
      </c>
      <c r="M19" s="19">
        <f>COUNTIFS(缴费清册!$F:$F,$B19,缴费清册!$O:$O,M$5)</f>
        <v>0</v>
      </c>
      <c r="N19" s="19">
        <f>COUNTIFS(缴费清册!$F:$F,$B19,缴费清册!$O:$O,N$5)</f>
        <v>0</v>
      </c>
      <c r="O19" s="19">
        <f>COUNTIFS(缴费清册!$F:$F,$B19,缴费清册!$O:$O,O$5)</f>
        <v>0</v>
      </c>
      <c r="P19" s="19">
        <f>COUNTIFS(缴费清册!$F:$F,$B19,缴费清册!$O:$O,P$5)</f>
        <v>0</v>
      </c>
      <c r="Q19" s="19">
        <f>COUNTIFS(缴费清册!$F:$F,$B19,缴费清册!$O:$O,Q$5)</f>
        <v>0</v>
      </c>
      <c r="R19" s="22">
        <f t="shared" si="2"/>
        <v>0</v>
      </c>
      <c r="S19" s="35">
        <f t="shared" si="1"/>
        <v>0</v>
      </c>
      <c r="T19" s="36">
        <f>COUNTIFS(缴费清册!$F:$F,$B19,缴费清册!$P:$P,"&gt;0")</f>
        <v>0</v>
      </c>
      <c r="U19" s="36">
        <f>SUMIFS(缴费清册!$P:$P,缴费清册!$F:$F,$B19)</f>
        <v>0</v>
      </c>
      <c r="V19" s="36">
        <f>COUNTIFS(缴费清册!$F:$F,$B19,缴费清册!$Q:$Q,"&gt;0")</f>
        <v>0</v>
      </c>
      <c r="W19" s="36">
        <f>SUMIFS(缴费清册!$Q:$Q,缴费清册!$F:$F,$B19)</f>
        <v>0</v>
      </c>
      <c r="X19" s="37">
        <f>SUM(R19,T19,V19)</f>
        <v>0</v>
      </c>
      <c r="Y19" s="37">
        <f>SUM(S19,U19,W19)</f>
        <v>0</v>
      </c>
    </row>
    <row r="20" ht="24.95" customHeight="1" spans="1:25">
      <c r="A20" s="20" t="s">
        <v>121</v>
      </c>
      <c r="B20" s="21"/>
      <c r="C20" s="22">
        <f t="shared" ref="C20:Y20" si="3">SUM(C6:C19)</f>
        <v>0</v>
      </c>
      <c r="D20" s="22">
        <f t="shared" si="3"/>
        <v>0</v>
      </c>
      <c r="E20" s="22">
        <f t="shared" si="3"/>
        <v>4</v>
      </c>
      <c r="F20" s="22">
        <f t="shared" si="3"/>
        <v>0</v>
      </c>
      <c r="G20" s="22">
        <f t="shared" si="3"/>
        <v>0</v>
      </c>
      <c r="H20" s="22">
        <f t="shared" si="3"/>
        <v>6</v>
      </c>
      <c r="I20" s="22">
        <f t="shared" si="3"/>
        <v>0</v>
      </c>
      <c r="J20" s="22">
        <f t="shared" si="3"/>
        <v>0</v>
      </c>
      <c r="K20" s="22">
        <f t="shared" si="3"/>
        <v>0</v>
      </c>
      <c r="L20" s="22">
        <f t="shared" si="3"/>
        <v>0</v>
      </c>
      <c r="M20" s="22">
        <f t="shared" si="3"/>
        <v>1</v>
      </c>
      <c r="N20" s="22"/>
      <c r="O20" s="22">
        <f t="shared" si="3"/>
        <v>0</v>
      </c>
      <c r="P20" s="22"/>
      <c r="Q20" s="22">
        <f t="shared" si="3"/>
        <v>1</v>
      </c>
      <c r="R20" s="22">
        <f t="shared" si="3"/>
        <v>12</v>
      </c>
      <c r="S20" s="22">
        <f t="shared" si="3"/>
        <v>6800</v>
      </c>
      <c r="T20" s="22">
        <f t="shared" si="3"/>
        <v>1</v>
      </c>
      <c r="U20" s="22">
        <f t="shared" si="3"/>
        <v>1500</v>
      </c>
      <c r="V20" s="22">
        <f t="shared" si="3"/>
        <v>13</v>
      </c>
      <c r="W20" s="22">
        <f t="shared" si="3"/>
        <v>24700</v>
      </c>
      <c r="X20" s="22">
        <f t="shared" si="3"/>
        <v>26</v>
      </c>
      <c r="Y20" s="22">
        <f t="shared" si="3"/>
        <v>33000</v>
      </c>
    </row>
  </sheetData>
  <mergeCells count="12">
    <mergeCell ref="A1:Y1"/>
    <mergeCell ref="A2:B2"/>
    <mergeCell ref="C2:E2"/>
    <mergeCell ref="C3:W3"/>
    <mergeCell ref="C4:S4"/>
    <mergeCell ref="T4:U4"/>
    <mergeCell ref="V4:W4"/>
    <mergeCell ref="A20:B20"/>
    <mergeCell ref="A3:A5"/>
    <mergeCell ref="B3:B5"/>
    <mergeCell ref="X3:X5"/>
    <mergeCell ref="Y3:Y5"/>
  </mergeCells>
  <dataValidations count="1">
    <dataValidation type="list" allowBlank="1" showInputMessage="1" showErrorMessage="1" sqref="C2:E2">
      <formula1>"请选择!,寥廓街道劳保所,南宁街道劳保所,建宁街道劳保所,白石江街道劳保所,沿江街道劳保所,茨营镇劳保所,珠街街道劳保所,东山镇劳保所,越州镇劳保所,三宝街道劳保所,益宁街道劳保所,潇湘街道劳保所,文华街道劳保所,太和街道劳保所"</formula1>
    </dataValidation>
  </dataValidations>
  <printOptions horizontalCentered="1"/>
  <pageMargins left="0.118110236220472" right="0.118110236220472" top="0.748031496062992" bottom="0.748031496062992" header="0.31496062992126" footer="0.31496062992126"/>
  <pageSetup paperSize="9" orientation="landscape" blackAndWhite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G15"/>
  <sheetViews>
    <sheetView workbookViewId="0">
      <selection activeCell="E29" sqref="E29"/>
    </sheetView>
  </sheetViews>
  <sheetFormatPr defaultColWidth="8.625" defaultRowHeight="13.5"/>
  <cols>
    <col min="1" max="16384" width="8.625" style="4"/>
  </cols>
  <sheetData>
    <row r="1" spans="1:33">
      <c r="A1" s="4" t="s">
        <v>122</v>
      </c>
      <c r="B1" s="4" t="s">
        <v>123</v>
      </c>
      <c r="C1" s="4" t="s">
        <v>124</v>
      </c>
      <c r="D1" s="5" t="s">
        <v>125</v>
      </c>
      <c r="E1" s="5" t="s">
        <v>126</v>
      </c>
      <c r="F1" s="5" t="s">
        <v>127</v>
      </c>
      <c r="G1" s="5" t="s">
        <v>128</v>
      </c>
      <c r="H1" s="5" t="s">
        <v>129</v>
      </c>
      <c r="I1" s="5" t="s">
        <v>130</v>
      </c>
      <c r="J1" s="5" t="s">
        <v>131</v>
      </c>
      <c r="K1" s="5" t="s">
        <v>132</v>
      </c>
      <c r="L1" s="5" t="s">
        <v>133</v>
      </c>
      <c r="M1" s="5" t="s">
        <v>134</v>
      </c>
      <c r="N1" s="5" t="s">
        <v>135</v>
      </c>
      <c r="O1" s="5" t="s">
        <v>136</v>
      </c>
      <c r="P1" s="5" t="s">
        <v>137</v>
      </c>
      <c r="Q1" s="5" t="s">
        <v>31</v>
      </c>
      <c r="S1" s="6" t="s">
        <v>138</v>
      </c>
      <c r="T1" s="7" t="s">
        <v>139</v>
      </c>
      <c r="U1" s="7" t="s">
        <v>140</v>
      </c>
      <c r="V1" s="7" t="s">
        <v>141</v>
      </c>
      <c r="W1" s="7" t="s">
        <v>142</v>
      </c>
      <c r="X1" s="7" t="s">
        <v>143</v>
      </c>
      <c r="Y1" s="7" t="s">
        <v>144</v>
      </c>
      <c r="Z1" s="7" t="s">
        <v>145</v>
      </c>
      <c r="AA1" s="7" t="s">
        <v>146</v>
      </c>
      <c r="AB1" s="7" t="s">
        <v>147</v>
      </c>
      <c r="AC1" s="7" t="s">
        <v>148</v>
      </c>
      <c r="AD1" s="7" t="s">
        <v>149</v>
      </c>
      <c r="AE1" s="7" t="s">
        <v>150</v>
      </c>
      <c r="AF1" s="7" t="s">
        <v>150</v>
      </c>
      <c r="AG1" s="7" t="s">
        <v>150</v>
      </c>
    </row>
    <row r="2" spans="1:33">
      <c r="A2" s="4">
        <v>100</v>
      </c>
      <c r="B2" s="4">
        <v>0</v>
      </c>
      <c r="C2" s="5" t="s">
        <v>125</v>
      </c>
      <c r="D2" s="4" t="s">
        <v>139</v>
      </c>
      <c r="E2" s="4" t="s">
        <v>151</v>
      </c>
      <c r="F2" s="4" t="s">
        <v>152</v>
      </c>
      <c r="G2" s="4" t="s">
        <v>153</v>
      </c>
      <c r="H2" s="4" t="s">
        <v>154</v>
      </c>
      <c r="I2" s="4" t="s">
        <v>155</v>
      </c>
      <c r="J2" s="4" t="s">
        <v>156</v>
      </c>
      <c r="K2" s="4" t="s">
        <v>157</v>
      </c>
      <c r="L2" s="4" t="s">
        <v>158</v>
      </c>
      <c r="M2" s="4" t="s">
        <v>159</v>
      </c>
      <c r="N2" s="4" t="s">
        <v>160</v>
      </c>
      <c r="O2" s="4" t="s">
        <v>161</v>
      </c>
      <c r="P2" s="4" t="s">
        <v>162</v>
      </c>
      <c r="Q2" s="4" t="s">
        <v>163</v>
      </c>
      <c r="S2" s="6" t="s">
        <v>164</v>
      </c>
      <c r="T2" s="7" t="s">
        <v>151</v>
      </c>
      <c r="U2" s="7" t="s">
        <v>165</v>
      </c>
      <c r="V2" s="7" t="s">
        <v>166</v>
      </c>
      <c r="W2" s="7" t="s">
        <v>167</v>
      </c>
      <c r="X2" s="7" t="s">
        <v>168</v>
      </c>
      <c r="Y2" s="7" t="s">
        <v>169</v>
      </c>
      <c r="Z2" s="7" t="s">
        <v>170</v>
      </c>
      <c r="AA2" s="7" t="s">
        <v>171</v>
      </c>
      <c r="AB2" s="7" t="s">
        <v>172</v>
      </c>
      <c r="AC2" s="7" t="s">
        <v>150</v>
      </c>
      <c r="AD2" s="7" t="s">
        <v>150</v>
      </c>
      <c r="AE2" s="7" t="s">
        <v>150</v>
      </c>
      <c r="AF2" s="7" t="s">
        <v>150</v>
      </c>
      <c r="AG2" s="7" t="s">
        <v>150</v>
      </c>
    </row>
    <row r="3" spans="1:33">
      <c r="A3" s="4">
        <v>200</v>
      </c>
      <c r="B3" s="4">
        <v>100</v>
      </c>
      <c r="C3" s="5" t="s">
        <v>126</v>
      </c>
      <c r="D3" s="4" t="s">
        <v>140</v>
      </c>
      <c r="E3" s="4" t="s">
        <v>165</v>
      </c>
      <c r="F3" s="4" t="s">
        <v>173</v>
      </c>
      <c r="G3" s="4" t="s">
        <v>174</v>
      </c>
      <c r="H3" s="4" t="s">
        <v>175</v>
      </c>
      <c r="I3" s="4" t="s">
        <v>176</v>
      </c>
      <c r="J3" s="4" t="s">
        <v>177</v>
      </c>
      <c r="K3" s="4" t="s">
        <v>178</v>
      </c>
      <c r="L3" s="4" t="s">
        <v>179</v>
      </c>
      <c r="M3" s="4" t="s">
        <v>180</v>
      </c>
      <c r="N3" s="4" t="s">
        <v>181</v>
      </c>
      <c r="O3" s="4" t="s">
        <v>182</v>
      </c>
      <c r="P3" s="4" t="s">
        <v>183</v>
      </c>
      <c r="Q3" s="4" t="s">
        <v>184</v>
      </c>
      <c r="S3" s="6" t="s">
        <v>185</v>
      </c>
      <c r="T3" s="7" t="s">
        <v>152</v>
      </c>
      <c r="U3" s="7" t="s">
        <v>173</v>
      </c>
      <c r="V3" s="7" t="s">
        <v>186</v>
      </c>
      <c r="W3" s="7" t="s">
        <v>187</v>
      </c>
      <c r="X3" s="7" t="s">
        <v>188</v>
      </c>
      <c r="Y3" s="7" t="s">
        <v>189</v>
      </c>
      <c r="Z3" s="7" t="s">
        <v>190</v>
      </c>
      <c r="AA3" s="7" t="s">
        <v>150</v>
      </c>
      <c r="AB3" s="7" t="s">
        <v>150</v>
      </c>
      <c r="AC3" s="7" t="s">
        <v>150</v>
      </c>
      <c r="AD3" s="7" t="s">
        <v>150</v>
      </c>
      <c r="AE3" s="7" t="s">
        <v>150</v>
      </c>
      <c r="AF3" s="7" t="s">
        <v>150</v>
      </c>
      <c r="AG3" s="7" t="s">
        <v>150</v>
      </c>
    </row>
    <row r="4" spans="1:33">
      <c r="A4" s="4">
        <v>300</v>
      </c>
      <c r="B4" s="4">
        <v>200</v>
      </c>
      <c r="C4" s="5" t="s">
        <v>127</v>
      </c>
      <c r="D4" s="4" t="s">
        <v>141</v>
      </c>
      <c r="E4" s="4" t="s">
        <v>166</v>
      </c>
      <c r="F4" s="4" t="s">
        <v>186</v>
      </c>
      <c r="G4" s="4" t="s">
        <v>191</v>
      </c>
      <c r="H4" s="4" t="s">
        <v>192</v>
      </c>
      <c r="I4" s="4" t="s">
        <v>193</v>
      </c>
      <c r="J4" s="4" t="s">
        <v>194</v>
      </c>
      <c r="K4" s="4" t="s">
        <v>195</v>
      </c>
      <c r="L4" s="4" t="s">
        <v>196</v>
      </c>
      <c r="M4" s="4" t="s">
        <v>197</v>
      </c>
      <c r="N4" s="4" t="s">
        <v>198</v>
      </c>
      <c r="O4" s="4" t="s">
        <v>199</v>
      </c>
      <c r="P4" s="4" t="s">
        <v>200</v>
      </c>
      <c r="Q4" s="4" t="s">
        <v>32</v>
      </c>
      <c r="S4" s="6" t="s">
        <v>201</v>
      </c>
      <c r="T4" s="7" t="s">
        <v>153</v>
      </c>
      <c r="U4" s="7" t="s">
        <v>174</v>
      </c>
      <c r="V4" s="7" t="s">
        <v>191</v>
      </c>
      <c r="W4" s="7" t="s">
        <v>202</v>
      </c>
      <c r="X4" s="7" t="s">
        <v>203</v>
      </c>
      <c r="Y4" s="7" t="s">
        <v>204</v>
      </c>
      <c r="Z4" s="7" t="s">
        <v>205</v>
      </c>
      <c r="AA4" s="7" t="s">
        <v>206</v>
      </c>
      <c r="AB4" s="7" t="s">
        <v>150</v>
      </c>
      <c r="AC4" s="7" t="s">
        <v>150</v>
      </c>
      <c r="AD4" s="7" t="s">
        <v>150</v>
      </c>
      <c r="AE4" s="7" t="s">
        <v>150</v>
      </c>
      <c r="AF4" s="7" t="s">
        <v>150</v>
      </c>
      <c r="AG4" s="7" t="s">
        <v>150</v>
      </c>
    </row>
    <row r="5" spans="1:33">
      <c r="A5" s="4">
        <v>400</v>
      </c>
      <c r="B5" s="4">
        <v>300</v>
      </c>
      <c r="C5" s="5" t="s">
        <v>128</v>
      </c>
      <c r="D5" s="4" t="s">
        <v>142</v>
      </c>
      <c r="E5" s="4" t="s">
        <v>167</v>
      </c>
      <c r="F5" s="4" t="s">
        <v>187</v>
      </c>
      <c r="G5" s="4" t="s">
        <v>202</v>
      </c>
      <c r="H5" s="4" t="s">
        <v>207</v>
      </c>
      <c r="I5" s="4" t="s">
        <v>208</v>
      </c>
      <c r="J5" s="4" t="s">
        <v>209</v>
      </c>
      <c r="K5" s="4" t="s">
        <v>210</v>
      </c>
      <c r="L5" s="4" t="s">
        <v>211</v>
      </c>
      <c r="M5" s="4" t="s">
        <v>212</v>
      </c>
      <c r="N5" s="4" t="s">
        <v>213</v>
      </c>
      <c r="O5" s="4" t="s">
        <v>214</v>
      </c>
      <c r="P5" s="4" t="s">
        <v>215</v>
      </c>
      <c r="Q5" s="4" t="s">
        <v>216</v>
      </c>
      <c r="S5" s="6" t="s">
        <v>217</v>
      </c>
      <c r="T5" s="7" t="s">
        <v>154</v>
      </c>
      <c r="U5" s="7" t="s">
        <v>175</v>
      </c>
      <c r="V5" s="7" t="s">
        <v>192</v>
      </c>
      <c r="W5" s="7" t="s">
        <v>207</v>
      </c>
      <c r="X5" s="7" t="s">
        <v>218</v>
      </c>
      <c r="Y5" s="7" t="s">
        <v>219</v>
      </c>
      <c r="Z5" s="7" t="s">
        <v>220</v>
      </c>
      <c r="AA5" s="7" t="s">
        <v>221</v>
      </c>
      <c r="AB5" s="7" t="s">
        <v>222</v>
      </c>
      <c r="AC5" s="7" t="s">
        <v>150</v>
      </c>
      <c r="AD5" s="7" t="s">
        <v>150</v>
      </c>
      <c r="AE5" s="7" t="s">
        <v>150</v>
      </c>
      <c r="AF5" s="7" t="s">
        <v>150</v>
      </c>
      <c r="AG5" s="7" t="s">
        <v>150</v>
      </c>
    </row>
    <row r="6" spans="1:33">
      <c r="A6" s="4">
        <v>500</v>
      </c>
      <c r="B6" s="4">
        <v>400</v>
      </c>
      <c r="C6" s="5" t="s">
        <v>129</v>
      </c>
      <c r="D6" s="4" t="s">
        <v>143</v>
      </c>
      <c r="E6" s="4" t="s">
        <v>168</v>
      </c>
      <c r="F6" s="4" t="s">
        <v>188</v>
      </c>
      <c r="G6" s="4" t="s">
        <v>203</v>
      </c>
      <c r="H6" s="4" t="s">
        <v>218</v>
      </c>
      <c r="I6" s="4" t="s">
        <v>223</v>
      </c>
      <c r="J6" s="4" t="s">
        <v>224</v>
      </c>
      <c r="K6" s="4" t="s">
        <v>225</v>
      </c>
      <c r="L6" s="4" t="s">
        <v>226</v>
      </c>
      <c r="M6" s="4" t="s">
        <v>227</v>
      </c>
      <c r="N6" s="4" t="s">
        <v>228</v>
      </c>
      <c r="O6" s="4" t="s">
        <v>229</v>
      </c>
      <c r="P6" s="4" t="s">
        <v>230</v>
      </c>
      <c r="Q6" s="4" t="s">
        <v>231</v>
      </c>
      <c r="S6" s="6" t="s">
        <v>232</v>
      </c>
      <c r="T6" s="7" t="s">
        <v>155</v>
      </c>
      <c r="U6" s="7" t="s">
        <v>176</v>
      </c>
      <c r="V6" s="7" t="s">
        <v>193</v>
      </c>
      <c r="W6" s="7" t="s">
        <v>208</v>
      </c>
      <c r="X6" s="7" t="s">
        <v>223</v>
      </c>
      <c r="Y6" s="7" t="s">
        <v>233</v>
      </c>
      <c r="Z6" s="7" t="s">
        <v>234</v>
      </c>
      <c r="AA6" s="7" t="s">
        <v>235</v>
      </c>
      <c r="AB6" s="7" t="s">
        <v>236</v>
      </c>
      <c r="AC6" s="7" t="s">
        <v>237</v>
      </c>
      <c r="AD6" s="7" t="s">
        <v>150</v>
      </c>
      <c r="AE6" s="7" t="s">
        <v>150</v>
      </c>
      <c r="AF6" s="7" t="s">
        <v>150</v>
      </c>
      <c r="AG6" s="7" t="s">
        <v>150</v>
      </c>
    </row>
    <row r="7" spans="1:33">
      <c r="A7" s="4">
        <v>600</v>
      </c>
      <c r="B7" s="4">
        <v>500</v>
      </c>
      <c r="C7" s="5" t="s">
        <v>130</v>
      </c>
      <c r="D7" s="4" t="s">
        <v>144</v>
      </c>
      <c r="E7" s="4" t="s">
        <v>169</v>
      </c>
      <c r="F7" s="4" t="s">
        <v>189</v>
      </c>
      <c r="G7" s="4" t="s">
        <v>204</v>
      </c>
      <c r="H7" s="4" t="s">
        <v>219</v>
      </c>
      <c r="I7" s="4" t="s">
        <v>233</v>
      </c>
      <c r="J7" s="4" t="s">
        <v>238</v>
      </c>
      <c r="K7" s="4" t="s">
        <v>239</v>
      </c>
      <c r="L7" s="4" t="s">
        <v>240</v>
      </c>
      <c r="M7" s="4" t="s">
        <v>241</v>
      </c>
      <c r="N7" s="4" t="s">
        <v>242</v>
      </c>
      <c r="O7" s="4" t="s">
        <v>243</v>
      </c>
      <c r="P7" s="4" t="s">
        <v>244</v>
      </c>
      <c r="Q7" s="4" t="s">
        <v>245</v>
      </c>
      <c r="S7" s="6" t="s">
        <v>246</v>
      </c>
      <c r="T7" s="7" t="s">
        <v>156</v>
      </c>
      <c r="U7" s="7" t="s">
        <v>177</v>
      </c>
      <c r="V7" s="7" t="s">
        <v>194</v>
      </c>
      <c r="W7" s="7" t="s">
        <v>209</v>
      </c>
      <c r="X7" s="7" t="s">
        <v>224</v>
      </c>
      <c r="Y7" s="7" t="s">
        <v>238</v>
      </c>
      <c r="Z7" s="7" t="s">
        <v>247</v>
      </c>
      <c r="AA7" s="7" t="s">
        <v>248</v>
      </c>
      <c r="AB7" s="7" t="s">
        <v>249</v>
      </c>
      <c r="AC7" s="7" t="s">
        <v>250</v>
      </c>
      <c r="AD7" s="7" t="s">
        <v>251</v>
      </c>
      <c r="AE7" s="7" t="s">
        <v>150</v>
      </c>
      <c r="AF7" s="7" t="s">
        <v>150</v>
      </c>
      <c r="AG7" s="7" t="s">
        <v>150</v>
      </c>
    </row>
    <row r="8" spans="1:33">
      <c r="A8" s="4">
        <v>700</v>
      </c>
      <c r="B8" s="4">
        <v>600</v>
      </c>
      <c r="C8" s="5" t="s">
        <v>131</v>
      </c>
      <c r="D8" s="4" t="s">
        <v>145</v>
      </c>
      <c r="E8" s="4" t="s">
        <v>170</v>
      </c>
      <c r="F8" s="4" t="s">
        <v>190</v>
      </c>
      <c r="G8" s="4" t="s">
        <v>205</v>
      </c>
      <c r="H8" s="4" t="s">
        <v>220</v>
      </c>
      <c r="I8" s="4" t="s">
        <v>234</v>
      </c>
      <c r="J8" s="4" t="s">
        <v>247</v>
      </c>
      <c r="K8" s="4" t="s">
        <v>252</v>
      </c>
      <c r="L8" s="4" t="s">
        <v>253</v>
      </c>
      <c r="M8" s="4" t="s">
        <v>254</v>
      </c>
      <c r="N8" s="4" t="s">
        <v>255</v>
      </c>
      <c r="O8" s="4" t="s">
        <v>256</v>
      </c>
      <c r="Q8" s="4" t="s">
        <v>257</v>
      </c>
      <c r="S8" s="6" t="s">
        <v>258</v>
      </c>
      <c r="T8" s="7" t="s">
        <v>157</v>
      </c>
      <c r="U8" s="7" t="s">
        <v>178</v>
      </c>
      <c r="V8" s="7" t="s">
        <v>195</v>
      </c>
      <c r="W8" s="7" t="s">
        <v>210</v>
      </c>
      <c r="X8" s="7" t="s">
        <v>225</v>
      </c>
      <c r="Y8" s="7" t="s">
        <v>239</v>
      </c>
      <c r="Z8" s="7" t="s">
        <v>252</v>
      </c>
      <c r="AA8" s="7" t="s">
        <v>259</v>
      </c>
      <c r="AB8" s="7" t="s">
        <v>260</v>
      </c>
      <c r="AC8" s="7" t="s">
        <v>261</v>
      </c>
      <c r="AD8" s="7" t="s">
        <v>262</v>
      </c>
      <c r="AE8" s="7" t="s">
        <v>263</v>
      </c>
      <c r="AF8" s="7" t="s">
        <v>264</v>
      </c>
      <c r="AG8" s="7" t="s">
        <v>265</v>
      </c>
    </row>
    <row r="9" spans="1:33">
      <c r="A9" s="4">
        <v>800</v>
      </c>
      <c r="B9" s="4">
        <v>700</v>
      </c>
      <c r="C9" s="5" t="s">
        <v>132</v>
      </c>
      <c r="D9" s="4" t="s">
        <v>146</v>
      </c>
      <c r="E9" s="4" t="s">
        <v>171</v>
      </c>
      <c r="G9" s="4" t="s">
        <v>206</v>
      </c>
      <c r="H9" s="4" t="s">
        <v>221</v>
      </c>
      <c r="I9" s="4" t="s">
        <v>235</v>
      </c>
      <c r="J9" s="4" t="s">
        <v>248</v>
      </c>
      <c r="K9" s="4" t="s">
        <v>259</v>
      </c>
      <c r="L9" s="4" t="s">
        <v>266</v>
      </c>
      <c r="M9" s="4" t="s">
        <v>267</v>
      </c>
      <c r="O9" s="4" t="s">
        <v>268</v>
      </c>
      <c r="S9" s="6" t="s">
        <v>269</v>
      </c>
      <c r="T9" s="7" t="s">
        <v>158</v>
      </c>
      <c r="U9" s="7" t="s">
        <v>179</v>
      </c>
      <c r="V9" s="7" t="s">
        <v>196</v>
      </c>
      <c r="W9" s="7" t="s">
        <v>211</v>
      </c>
      <c r="X9" s="7" t="s">
        <v>226</v>
      </c>
      <c r="Y9" s="7" t="s">
        <v>240</v>
      </c>
      <c r="Z9" s="7" t="s">
        <v>253</v>
      </c>
      <c r="AA9" s="7" t="s">
        <v>266</v>
      </c>
      <c r="AB9" s="7" t="s">
        <v>270</v>
      </c>
      <c r="AC9" s="7" t="s">
        <v>271</v>
      </c>
      <c r="AD9" s="7" t="s">
        <v>272</v>
      </c>
      <c r="AE9" s="7" t="s">
        <v>273</v>
      </c>
      <c r="AF9" s="7" t="s">
        <v>274</v>
      </c>
      <c r="AG9" s="7" t="s">
        <v>275</v>
      </c>
    </row>
    <row r="10" spans="1:33">
      <c r="A10" s="4">
        <v>900</v>
      </c>
      <c r="B10" s="4">
        <v>800</v>
      </c>
      <c r="C10" s="5" t="s">
        <v>133</v>
      </c>
      <c r="D10" s="4" t="s">
        <v>147</v>
      </c>
      <c r="E10" s="4" t="s">
        <v>172</v>
      </c>
      <c r="H10" s="4" t="s">
        <v>222</v>
      </c>
      <c r="I10" s="4" t="s">
        <v>236</v>
      </c>
      <c r="J10" s="4" t="s">
        <v>249</v>
      </c>
      <c r="K10" s="4" t="s">
        <v>260</v>
      </c>
      <c r="L10" s="4" t="s">
        <v>270</v>
      </c>
      <c r="M10" s="4" t="s">
        <v>276</v>
      </c>
      <c r="O10" s="4" t="s">
        <v>277</v>
      </c>
      <c r="S10" s="6" t="s">
        <v>278</v>
      </c>
      <c r="T10" s="7" t="s">
        <v>159</v>
      </c>
      <c r="U10" s="7" t="s">
        <v>180</v>
      </c>
      <c r="V10" s="7" t="s">
        <v>197</v>
      </c>
      <c r="W10" s="7" t="s">
        <v>212</v>
      </c>
      <c r="X10" s="7" t="s">
        <v>227</v>
      </c>
      <c r="Y10" s="7" t="s">
        <v>241</v>
      </c>
      <c r="Z10" s="7" t="s">
        <v>254</v>
      </c>
      <c r="AA10" s="7" t="s">
        <v>267</v>
      </c>
      <c r="AB10" s="7" t="s">
        <v>276</v>
      </c>
      <c r="AC10" s="7" t="s">
        <v>279</v>
      </c>
      <c r="AD10" s="7" t="s">
        <v>280</v>
      </c>
      <c r="AE10" s="7" t="s">
        <v>281</v>
      </c>
      <c r="AF10" s="7" t="s">
        <v>150</v>
      </c>
      <c r="AG10" s="7" t="s">
        <v>150</v>
      </c>
    </row>
    <row r="11" spans="1:33">
      <c r="A11" s="4">
        <v>1000</v>
      </c>
      <c r="B11" s="4">
        <v>1300</v>
      </c>
      <c r="C11" s="5" t="s">
        <v>134</v>
      </c>
      <c r="D11" s="4" t="s">
        <v>148</v>
      </c>
      <c r="I11" s="4" t="s">
        <v>237</v>
      </c>
      <c r="J11" s="4" t="s">
        <v>250</v>
      </c>
      <c r="K11" s="4" t="s">
        <v>261</v>
      </c>
      <c r="L11" s="4" t="s">
        <v>271</v>
      </c>
      <c r="M11" s="4" t="s">
        <v>279</v>
      </c>
      <c r="S11" s="6" t="s">
        <v>282</v>
      </c>
      <c r="T11" s="7" t="s">
        <v>160</v>
      </c>
      <c r="U11" s="7" t="s">
        <v>181</v>
      </c>
      <c r="V11" s="7" t="s">
        <v>198</v>
      </c>
      <c r="W11" s="7" t="s">
        <v>213</v>
      </c>
      <c r="X11" s="7" t="s">
        <v>228</v>
      </c>
      <c r="Y11" s="7" t="s">
        <v>242</v>
      </c>
      <c r="Z11" s="7" t="s">
        <v>255</v>
      </c>
      <c r="AA11" s="7" t="s">
        <v>150</v>
      </c>
      <c r="AB11" s="7" t="s">
        <v>150</v>
      </c>
      <c r="AC11" s="7" t="s">
        <v>150</v>
      </c>
      <c r="AD11" s="7" t="s">
        <v>150</v>
      </c>
      <c r="AE11" s="7" t="s">
        <v>150</v>
      </c>
      <c r="AF11" s="7" t="s">
        <v>150</v>
      </c>
      <c r="AG11" s="7" t="s">
        <v>150</v>
      </c>
    </row>
    <row r="12" spans="1:33">
      <c r="A12" s="4">
        <v>1500</v>
      </c>
      <c r="B12" s="4">
        <v>1800</v>
      </c>
      <c r="C12" s="5" t="s">
        <v>135</v>
      </c>
      <c r="D12" s="4" t="s">
        <v>149</v>
      </c>
      <c r="J12" s="4" t="s">
        <v>251</v>
      </c>
      <c r="K12" s="4" t="s">
        <v>262</v>
      </c>
      <c r="L12" s="4" t="s">
        <v>272</v>
      </c>
      <c r="M12" s="4" t="s">
        <v>280</v>
      </c>
      <c r="S12" s="6" t="s">
        <v>283</v>
      </c>
      <c r="T12" s="7" t="s">
        <v>161</v>
      </c>
      <c r="U12" s="7" t="s">
        <v>182</v>
      </c>
      <c r="V12" s="7" t="s">
        <v>199</v>
      </c>
      <c r="W12" s="7" t="s">
        <v>214</v>
      </c>
      <c r="X12" s="7" t="s">
        <v>229</v>
      </c>
      <c r="Y12" s="7" t="s">
        <v>243</v>
      </c>
      <c r="Z12" s="7" t="s">
        <v>256</v>
      </c>
      <c r="AA12" s="7" t="s">
        <v>268</v>
      </c>
      <c r="AB12" s="7" t="s">
        <v>277</v>
      </c>
      <c r="AC12" s="7" t="s">
        <v>150</v>
      </c>
      <c r="AD12" s="7" t="s">
        <v>150</v>
      </c>
      <c r="AE12" s="7" t="s">
        <v>150</v>
      </c>
      <c r="AF12" s="7" t="s">
        <v>150</v>
      </c>
      <c r="AG12" s="7" t="s">
        <v>150</v>
      </c>
    </row>
    <row r="13" spans="1:33">
      <c r="A13" s="4">
        <v>2000</v>
      </c>
      <c r="C13" s="5" t="s">
        <v>136</v>
      </c>
      <c r="K13" s="4" t="s">
        <v>263</v>
      </c>
      <c r="L13" s="4" t="s">
        <v>273</v>
      </c>
      <c r="M13" s="4" t="s">
        <v>281</v>
      </c>
      <c r="S13" s="6" t="s">
        <v>284</v>
      </c>
      <c r="T13" s="7" t="s">
        <v>162</v>
      </c>
      <c r="U13" s="7" t="s">
        <v>183</v>
      </c>
      <c r="V13" s="7" t="s">
        <v>200</v>
      </c>
      <c r="W13" s="7" t="s">
        <v>215</v>
      </c>
      <c r="X13" s="7" t="s">
        <v>230</v>
      </c>
      <c r="Y13" s="7" t="s">
        <v>244</v>
      </c>
      <c r="Z13" s="7" t="s">
        <v>150</v>
      </c>
      <c r="AA13" s="7" t="s">
        <v>150</v>
      </c>
      <c r="AB13" s="7" t="s">
        <v>150</v>
      </c>
      <c r="AC13" s="7" t="s">
        <v>150</v>
      </c>
      <c r="AD13" s="7" t="s">
        <v>150</v>
      </c>
      <c r="AE13" s="7" t="s">
        <v>150</v>
      </c>
      <c r="AF13" s="7" t="s">
        <v>150</v>
      </c>
      <c r="AG13" s="7" t="s">
        <v>150</v>
      </c>
    </row>
    <row r="14" spans="3:33">
      <c r="C14" s="5" t="s">
        <v>137</v>
      </c>
      <c r="K14" s="4" t="s">
        <v>264</v>
      </c>
      <c r="L14" s="4" t="s">
        <v>274</v>
      </c>
      <c r="S14" s="6" t="s">
        <v>108</v>
      </c>
      <c r="T14" s="7" t="s">
        <v>163</v>
      </c>
      <c r="U14" s="7" t="s">
        <v>184</v>
      </c>
      <c r="V14" s="7" t="s">
        <v>32</v>
      </c>
      <c r="W14" s="7" t="s">
        <v>216</v>
      </c>
      <c r="X14" s="7" t="s">
        <v>231</v>
      </c>
      <c r="Y14" s="7" t="s">
        <v>245</v>
      </c>
      <c r="Z14" s="7" t="s">
        <v>257</v>
      </c>
      <c r="AA14" s="7" t="s">
        <v>150</v>
      </c>
      <c r="AB14" s="7" t="s">
        <v>150</v>
      </c>
      <c r="AC14" s="7" t="s">
        <v>150</v>
      </c>
      <c r="AD14" s="7" t="s">
        <v>150</v>
      </c>
      <c r="AE14" s="7" t="s">
        <v>150</v>
      </c>
      <c r="AF14" s="7" t="s">
        <v>150</v>
      </c>
      <c r="AG14" s="7" t="s">
        <v>150</v>
      </c>
    </row>
    <row r="15" spans="3:12">
      <c r="C15" s="5" t="s">
        <v>31</v>
      </c>
      <c r="K15" s="4" t="s">
        <v>265</v>
      </c>
      <c r="L15" s="4" t="s">
        <v>275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"/>
  <sheetViews>
    <sheetView workbookViewId="0">
      <selection activeCell="T33" sqref="T33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G18" sqref="G18"/>
    </sheetView>
  </sheetViews>
  <sheetFormatPr defaultColWidth="9" defaultRowHeight="13.5" outlineLevelCol="2"/>
  <cols>
    <col min="2" max="2" width="16.625" customWidth="1"/>
    <col min="3" max="3" width="27.375" customWidth="1"/>
    <col min="5" max="5" width="32.625" customWidth="1"/>
    <col min="6" max="6" width="17.375" customWidth="1"/>
  </cols>
  <sheetData>
    <row r="1" ht="18.75" spans="1:3">
      <c r="A1" s="1" t="s">
        <v>8</v>
      </c>
      <c r="B1" s="1" t="s">
        <v>285</v>
      </c>
      <c r="C1" s="1" t="s">
        <v>286</v>
      </c>
    </row>
    <row r="2" ht="18.75" spans="1:3">
      <c r="A2" s="1">
        <v>1</v>
      </c>
      <c r="B2" s="1" t="s">
        <v>125</v>
      </c>
      <c r="C2" s="1">
        <f>COUNTIFS(缴费清册!$E:$E,$B2)</f>
        <v>0</v>
      </c>
    </row>
    <row r="3" ht="18.75" spans="1:3">
      <c r="A3" s="1">
        <v>2</v>
      </c>
      <c r="B3" s="1" t="s">
        <v>126</v>
      </c>
      <c r="C3" s="1">
        <f>COUNTIFS(缴费清册!$E:$E,$B3)</f>
        <v>0</v>
      </c>
    </row>
    <row r="4" ht="18.75" spans="1:3">
      <c r="A4" s="1">
        <v>3</v>
      </c>
      <c r="B4" s="1" t="s">
        <v>127</v>
      </c>
      <c r="C4" s="1">
        <f>COUNTIFS(缴费清册!$E:$E,$B4)</f>
        <v>0</v>
      </c>
    </row>
    <row r="5" ht="18.75" spans="1:3">
      <c r="A5" s="1">
        <v>4</v>
      </c>
      <c r="B5" s="1" t="s">
        <v>128</v>
      </c>
      <c r="C5" s="1">
        <f>COUNTIFS(缴费清册!$E:$E,$B5)</f>
        <v>0</v>
      </c>
    </row>
    <row r="6" ht="18.75" spans="1:3">
      <c r="A6" s="1">
        <v>5</v>
      </c>
      <c r="B6" s="1" t="s">
        <v>129</v>
      </c>
      <c r="C6" s="1">
        <f>COUNTIFS(缴费清册!$E:$E,$B6)</f>
        <v>0</v>
      </c>
    </row>
    <row r="7" ht="18.75" spans="1:3">
      <c r="A7" s="1">
        <v>6</v>
      </c>
      <c r="B7" s="1" t="s">
        <v>130</v>
      </c>
      <c r="C7" s="1">
        <f>COUNTIFS(缴费清册!$E:$E,$B7)</f>
        <v>0</v>
      </c>
    </row>
    <row r="8" ht="18.75" spans="1:3">
      <c r="A8" s="1">
        <v>7</v>
      </c>
      <c r="B8" s="1" t="s">
        <v>131</v>
      </c>
      <c r="C8" s="1">
        <f>COUNTIFS(缴费清册!$E:$E,$B8)</f>
        <v>0</v>
      </c>
    </row>
    <row r="9" ht="18.75" spans="1:3">
      <c r="A9" s="1">
        <v>8</v>
      </c>
      <c r="B9" s="1" t="s">
        <v>132</v>
      </c>
      <c r="C9" s="1">
        <f>COUNTIFS(缴费清册!$E:$E,$B9)</f>
        <v>0</v>
      </c>
    </row>
    <row r="10" ht="18.75" spans="1:3">
      <c r="A10" s="1">
        <v>9</v>
      </c>
      <c r="B10" s="1" t="s">
        <v>133</v>
      </c>
      <c r="C10" s="1">
        <f>COUNTIFS(缴费清册!$E:$E,$B10)</f>
        <v>0</v>
      </c>
    </row>
    <row r="11" ht="18.75" spans="1:3">
      <c r="A11" s="1">
        <v>10</v>
      </c>
      <c r="B11" s="1" t="s">
        <v>134</v>
      </c>
      <c r="C11" s="1">
        <f>COUNTIFS(缴费清册!$E:$E,$B11)</f>
        <v>0</v>
      </c>
    </row>
    <row r="12" ht="18.75" spans="1:3">
      <c r="A12" s="1">
        <v>11</v>
      </c>
      <c r="B12" s="1" t="s">
        <v>135</v>
      </c>
      <c r="C12" s="1">
        <f>COUNTIFS(缴费清册!$E:$E,$B12)</f>
        <v>0</v>
      </c>
    </row>
    <row r="13" ht="18.75" spans="1:3">
      <c r="A13" s="1">
        <v>12</v>
      </c>
      <c r="B13" s="1" t="s">
        <v>136</v>
      </c>
      <c r="C13" s="1">
        <f>COUNTIFS(缴费清册!$E:$E,$B13)</f>
        <v>0</v>
      </c>
    </row>
    <row r="14" ht="18.75" spans="1:3">
      <c r="A14" s="1">
        <v>13</v>
      </c>
      <c r="B14" s="1" t="s">
        <v>137</v>
      </c>
      <c r="C14" s="1">
        <f>COUNTIFS(缴费清册!$E:$E,$B14)</f>
        <v>0</v>
      </c>
    </row>
    <row r="15" ht="18.75" spans="1:3">
      <c r="A15" s="1">
        <v>14</v>
      </c>
      <c r="B15" s="1" t="s">
        <v>31</v>
      </c>
      <c r="C15" s="1">
        <f>COUNTIFS(缴费清册!$E:$E,$B15)</f>
        <v>13</v>
      </c>
    </row>
    <row r="16" ht="18.75" spans="1:3">
      <c r="A16" s="2" t="s">
        <v>121</v>
      </c>
      <c r="B16" s="3"/>
      <c r="C16" s="1">
        <f>SUM(C2:C15)</f>
        <v>13</v>
      </c>
    </row>
  </sheetData>
  <mergeCells count="1">
    <mergeCell ref="A16:B1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缴费清册</vt:lpstr>
      <vt:lpstr>统计表</vt:lpstr>
      <vt:lpstr>参数(勿删)</vt:lpstr>
      <vt:lpstr>填表说明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2015-06-09T01:56:00Z</dcterms:created>
  <cp:lastPrinted>2018-12-26T08:30:00Z</cp:lastPrinted>
  <dcterms:modified xsi:type="dcterms:W3CDTF">2023-11-15T02:22:42Z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E63EF8710AFD489B9DF0597B78CE9FAF</vt:lpwstr>
  </property>
  <property fmtid="{D5CDD505-2E9C-101B-9397-08002B2CF9AE}" pid="3" name="KSOProductBuildVer">
    <vt:lpwstr>2052-11.8.6.8722</vt:lpwstr>
  </property>
</Properties>
</file>