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350" windowHeight="6550" tabRatio="803" firstSheet="8" activeTab="9"/>
  </bookViews>
  <sheets>
    <sheet name="自查" sheetId="69" r:id="rId1"/>
    <sheet name="附表1收入支出决算总表" sheetId="52" r:id="rId2"/>
    <sheet name="附表2收入决算表" sheetId="55" r:id="rId3"/>
    <sheet name="附表3支出决算表" sheetId="56" r:id="rId4"/>
    <sheet name="附表4财政拨款收入支出决算总表" sheetId="57" r:id="rId5"/>
    <sheet name="附表5一般公共预算财政拨款收入支出决算表" sheetId="53" r:id="rId6"/>
    <sheet name="附表6一般公共预算财政拨款基本支出决算表" sheetId="61" r:id="rId7"/>
    <sheet name="附表7政府性基金预算财政拨款收入支出决算表" sheetId="54" r:id="rId8"/>
    <sheet name="附表8国有资本经营预算财政拨款收入支出决算表" sheetId="72" r:id="rId9"/>
    <sheet name="附表9“三公”经费、行政参公单位机关运行经费情况表" sheetId="48" r:id="rId10"/>
    <sheet name="附表10国有资产占有使用情况表" sheetId="73" r:id="rId11"/>
    <sheet name="附表11部门整体支出绩效自评情况" sheetId="62" r:id="rId12"/>
    <sheet name="附表12部门整体支出绩效自评表" sheetId="63" r:id="rId13"/>
    <sheet name="附表13项目支出绩效自评表" sheetId="64" r:id="rId14"/>
    <sheet name="Sheet1" sheetId="74" r:id="rId15"/>
  </sheets>
  <externalReferences>
    <externalReference r:id="rId16"/>
  </externalReferences>
  <definedNames>
    <definedName name="_xlnm.Print_Area" localSheetId="1">附表1收入支出决算总表!$A$1:$F$38</definedName>
    <definedName name="_xlnm.Print_Area" localSheetId="11">附表11部门整体支出绩效自评情况!$A$1:$D$15</definedName>
    <definedName name="_xlnm.Print_Area" localSheetId="2">附表2收入决算表!$A$1:$L$35</definedName>
    <definedName name="_xlnm.Print_Area" localSheetId="3">附表3支出决算表!$A$1:$J$35</definedName>
    <definedName name="_xlnm.Print_Area" localSheetId="4">附表4财政拨款收入支出决算总表!$A$1:$I$40</definedName>
    <definedName name="_xlnm.Print_Area" localSheetId="5">附表5一般公共预算财政拨款收入支出决算表!$A$1:$Q$32</definedName>
    <definedName name="_xlnm.Print_Area" localSheetId="6">附表6一般公共预算财政拨款基本支出决算表!$A$1:$I$41</definedName>
    <definedName name="_xlnm.Print_Area" localSheetId="7">附表7政府性基金预算财政拨款收入支出决算表!$A$1:$Q$16</definedName>
    <definedName name="_xlnm.Print_Area" localSheetId="9">附表9“三公”经费、行政参公单位机关运行经费情况表!$A$1:$D$31</definedName>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<sst xmlns="http://schemas.openxmlformats.org/spreadsheetml/2006/main" count="1862" uniqueCount="717">
  <si>
    <t>提示：</t>
  </si>
  <si>
    <t>绿色标记的单元格，请按照情况说明填写。</t>
  </si>
  <si>
    <t>灰色标记的单元格，已有公式，不得修改。</t>
  </si>
  <si>
    <t>其他</t>
  </si>
  <si>
    <t>增减总分相符</t>
  </si>
  <si>
    <t>金额总分相符</t>
  </si>
  <si>
    <t>表与说明相符</t>
  </si>
  <si>
    <t>决算表</t>
  </si>
  <si>
    <t>情况说明</t>
  </si>
  <si>
    <t>占比</t>
  </si>
  <si>
    <t>较上年增减金额（增+减-）</t>
  </si>
  <si>
    <t>增减比率（增+减-）</t>
  </si>
  <si>
    <t>上年决算数</t>
  </si>
  <si>
    <t>年初预算数</t>
  </si>
  <si>
    <t>预算完成率</t>
  </si>
  <si>
    <t>收入</t>
  </si>
  <si>
    <t>本年收入</t>
  </si>
  <si>
    <t>财政拨款收入</t>
  </si>
  <si>
    <t>上级补助收入</t>
  </si>
  <si>
    <t>事业收入</t>
  </si>
  <si>
    <t>其中：教育收费</t>
  </si>
  <si>
    <t>经营收入</t>
  </si>
  <si>
    <t>附属单位上缴收入</t>
  </si>
  <si>
    <t>其他收入</t>
  </si>
  <si>
    <t>上年结转结余</t>
  </si>
  <si>
    <t>支出</t>
  </si>
  <si>
    <t>本年支出</t>
  </si>
  <si>
    <t>基本支出</t>
  </si>
  <si>
    <t>人员经费</t>
  </si>
  <si>
    <t>公用经费</t>
  </si>
  <si>
    <t>项目支出</t>
  </si>
  <si>
    <t>项目1</t>
  </si>
  <si>
    <t>项目2</t>
  </si>
  <si>
    <t>项目3</t>
  </si>
  <si>
    <t>项目4</t>
  </si>
  <si>
    <t>项目5</t>
  </si>
  <si>
    <t>项目6</t>
  </si>
  <si>
    <t>项目7</t>
  </si>
  <si>
    <t>项目8</t>
  </si>
  <si>
    <t>项目9</t>
  </si>
  <si>
    <t>项目10</t>
  </si>
  <si>
    <t>其他支出</t>
  </si>
  <si>
    <t>上缴上级支出</t>
  </si>
  <si>
    <t>经营支出</t>
  </si>
  <si>
    <t>对附属单位补助支出</t>
  </si>
  <si>
    <t>一般公共预算财政拨款支出</t>
  </si>
  <si>
    <t>一般公共服务支出</t>
  </si>
  <si>
    <t>外交支出</t>
  </si>
  <si>
    <t>国防支出</t>
  </si>
  <si>
    <t>公共安全支出</t>
  </si>
  <si>
    <t>教育支出</t>
  </si>
  <si>
    <t>科学技术支出</t>
  </si>
  <si>
    <t>文化旅游体育与传媒支出</t>
  </si>
  <si>
    <t>社会保障和就业支出</t>
  </si>
  <si>
    <t>卫生健康支出</t>
  </si>
  <si>
    <t>节能环保支出</t>
  </si>
  <si>
    <t>城乡社区支出</t>
  </si>
  <si>
    <t>农林水支出</t>
  </si>
  <si>
    <t>交通运输支出</t>
  </si>
  <si>
    <t>资源勘探工业信息等支出</t>
  </si>
  <si>
    <t>商业服务业等支出</t>
  </si>
  <si>
    <t>金融支出</t>
  </si>
  <si>
    <t>援助其他地区支出</t>
  </si>
  <si>
    <t>自然资源海洋气象等支出</t>
  </si>
  <si>
    <t>住房保障支出</t>
  </si>
  <si>
    <t>粮油物资储备支出</t>
  </si>
  <si>
    <t>国有资本经营预算支出</t>
  </si>
  <si>
    <t>灾害防治及应急管理支出</t>
  </si>
  <si>
    <t>债务还本支出</t>
  </si>
  <si>
    <t>债务付息支出</t>
  </si>
  <si>
    <t>抗疫特别国债安排的支出</t>
  </si>
  <si>
    <t>年末结转结余</t>
  </si>
  <si>
    <t>三公经费</t>
  </si>
  <si>
    <t>因公出国（境）费</t>
  </si>
  <si>
    <t>因公出国（境）团组数</t>
  </si>
  <si>
    <t>因公出国（境）人次数</t>
  </si>
  <si>
    <t>公务用车购置及运行费</t>
  </si>
  <si>
    <t>公务用车购置费</t>
  </si>
  <si>
    <t>公务用车购置数</t>
  </si>
  <si>
    <t>公务用车运行费</t>
  </si>
  <si>
    <t>公务用车保有量</t>
  </si>
  <si>
    <t>公务接待费</t>
  </si>
  <si>
    <t>国内接待费</t>
  </si>
  <si>
    <t>其中：外事接待费</t>
  </si>
  <si>
    <t>国内公务接待批次</t>
  </si>
  <si>
    <t>其中：外事接待批次</t>
  </si>
  <si>
    <t>国内公务接待人次</t>
  </si>
  <si>
    <t>其中：外事接待人次</t>
  </si>
  <si>
    <t>国（境）外接待费</t>
  </si>
  <si>
    <t>国（境）外公务接待批次</t>
  </si>
  <si>
    <t>国（境）外公务接待人次</t>
  </si>
  <si>
    <t>机关运行经费</t>
  </si>
  <si>
    <t>资产总额</t>
  </si>
  <si>
    <t>流动资产</t>
  </si>
  <si>
    <t>固定资产</t>
  </si>
  <si>
    <t>房屋构筑物</t>
  </si>
  <si>
    <t>车辆</t>
  </si>
  <si>
    <t>单价200万以上大型设备</t>
  </si>
  <si>
    <t>其他固定资产</t>
  </si>
  <si>
    <t>对外投资/有价证券</t>
  </si>
  <si>
    <t>在建工程</t>
  </si>
  <si>
    <t>无形资产</t>
  </si>
  <si>
    <t>其他资产</t>
  </si>
  <si>
    <t>处置房屋账面原值</t>
  </si>
  <si>
    <t>处置车辆账面原值</t>
  </si>
  <si>
    <t>报废报损资产账面原值</t>
  </si>
  <si>
    <t>出租房屋账面原值</t>
  </si>
  <si>
    <t>政府采购支出</t>
  </si>
  <si>
    <t>政府采购货物支出</t>
  </si>
  <si>
    <t>政府采购工程支出</t>
  </si>
  <si>
    <t>政府采购服务支出</t>
  </si>
  <si>
    <t>授予中小企业合同金额</t>
  </si>
  <si>
    <t>收入支出决算表</t>
  </si>
  <si>
    <t>公开01表</t>
  </si>
  <si>
    <t>部门：曲靖市麒麟区市政公用事业服务中心</t>
  </si>
  <si>
    <t>金额单位：万元</t>
  </si>
  <si>
    <t>项目</t>
  </si>
  <si>
    <t>行次</t>
  </si>
  <si>
    <t>金额</t>
  </si>
  <si>
    <t>项目(按功能分类)</t>
  </si>
  <si>
    <t>栏次</t>
  </si>
  <si>
    <t/>
  </si>
  <si>
    <t>1</t>
  </si>
  <si>
    <t>2</t>
  </si>
  <si>
    <t>一、一般公共预算财政拨款收入</t>
  </si>
  <si>
    <t>一、一般公共服务支出</t>
  </si>
  <si>
    <t>二、政府性基金预算财政拨款收入</t>
  </si>
  <si>
    <t>二、外交支出</t>
  </si>
  <si>
    <t>三、国有资本经营预算财政拨款收入</t>
  </si>
  <si>
    <t>3</t>
  </si>
  <si>
    <t>三、国防支出</t>
  </si>
  <si>
    <t>四、上级补助收入</t>
  </si>
  <si>
    <t>4</t>
  </si>
  <si>
    <t>四、公共安全支出</t>
  </si>
  <si>
    <t>五、事业收入</t>
  </si>
  <si>
    <t>5</t>
  </si>
  <si>
    <t>五、教育支出</t>
  </si>
  <si>
    <t>六、经营收入</t>
  </si>
  <si>
    <t>6</t>
  </si>
  <si>
    <t>六、科学技术支出</t>
  </si>
  <si>
    <t>七、附属单位上缴收入</t>
  </si>
  <si>
    <t>7</t>
  </si>
  <si>
    <t>七、文化旅游体育与传媒支出</t>
  </si>
  <si>
    <t>八、其他收入</t>
  </si>
  <si>
    <t>8</t>
  </si>
  <si>
    <t>八、社会保障和就业支出</t>
  </si>
  <si>
    <t>9</t>
  </si>
  <si>
    <t>九、卫生健康支出</t>
  </si>
  <si>
    <t>10</t>
  </si>
  <si>
    <t>十、节能环保支出</t>
  </si>
  <si>
    <t>11</t>
  </si>
  <si>
    <t>十一、城乡社区支出</t>
  </si>
  <si>
    <t>12</t>
  </si>
  <si>
    <t>十二、农林水支出</t>
  </si>
  <si>
    <t>13</t>
  </si>
  <si>
    <t>十三、交通运输支出</t>
  </si>
  <si>
    <t>14</t>
  </si>
  <si>
    <t>十四、资源勘探工业信息等支出</t>
  </si>
  <si>
    <t>15</t>
  </si>
  <si>
    <t>十五、商业服务业等支出</t>
  </si>
  <si>
    <t>16</t>
  </si>
  <si>
    <t>十六、金融支出</t>
  </si>
  <si>
    <t>17</t>
  </si>
  <si>
    <t>十七、援助其他地区支出</t>
  </si>
  <si>
    <t>18</t>
  </si>
  <si>
    <t>十八、自然资源海洋气象等支出</t>
  </si>
  <si>
    <t>19</t>
  </si>
  <si>
    <t>十九、住房保障支出</t>
  </si>
  <si>
    <t>20</t>
  </si>
  <si>
    <t>二十、粮油物资储备支出</t>
  </si>
  <si>
    <t>21</t>
  </si>
  <si>
    <t>二十一、国有资本经营预算支出</t>
  </si>
  <si>
    <t>22</t>
  </si>
  <si>
    <t>二十二、灾害防治及应急管理支出</t>
  </si>
  <si>
    <t>23</t>
  </si>
  <si>
    <t>二十三、其他支出</t>
  </si>
  <si>
    <t>24</t>
  </si>
  <si>
    <t>二十四、债务还本支出</t>
  </si>
  <si>
    <t>25</t>
  </si>
  <si>
    <t>二十五、债务付息支出</t>
  </si>
  <si>
    <t>26</t>
  </si>
  <si>
    <t>二十六、抗疫特别国债安排的支出</t>
  </si>
  <si>
    <t>本年收入合计</t>
  </si>
  <si>
    <t>27</t>
  </si>
  <si>
    <t>本年支出合计</t>
  </si>
  <si>
    <t>使用非财政拨款结余</t>
  </si>
  <si>
    <t>28</t>
  </si>
  <si>
    <t>结余分配</t>
  </si>
  <si>
    <t>年初结转和结余</t>
  </si>
  <si>
    <t>29</t>
  </si>
  <si>
    <t>年末结转和结余</t>
  </si>
  <si>
    <t>总计</t>
  </si>
  <si>
    <t>30</t>
  </si>
  <si>
    <t>注：1.本表反映部门本年度的总收支和年初、年末结转结余情况。</t>
  </si>
  <si>
    <t xml:space="preserve">    2.本套报表金额单位转换时可能存在尾数误差。    </t>
  </si>
  <si>
    <t>收入决算表</t>
  </si>
  <si>
    <t>公开02表</t>
  </si>
  <si>
    <t>支出功能分类
科目编码</t>
  </si>
  <si>
    <t>科目名称</t>
  </si>
  <si>
    <t>小计</t>
  </si>
  <si>
    <t>类</t>
  </si>
  <si>
    <t>款</t>
  </si>
  <si>
    <t>项</t>
  </si>
  <si>
    <t>合计</t>
  </si>
  <si>
    <t>其他一般公共服务支出</t>
  </si>
  <si>
    <t>行政事业单位养老支出</t>
  </si>
  <si>
    <t>事业单位离退休</t>
  </si>
  <si>
    <t>机关事业单位基本养老保险缴费支出</t>
  </si>
  <si>
    <t>机关事业单位职业年金缴费支出</t>
  </si>
  <si>
    <t>其他社会保障和就业支出</t>
  </si>
  <si>
    <t>行政事业单位医疗</t>
  </si>
  <si>
    <t>事业单位医疗</t>
  </si>
  <si>
    <t>公务员医疗补助</t>
  </si>
  <si>
    <t>城乡社区管理事务</t>
  </si>
  <si>
    <t>其他城乡社区管理事务支出</t>
  </si>
  <si>
    <t>污水处理费安排的支出</t>
  </si>
  <si>
    <t>其他污水处理费安排的支出</t>
  </si>
  <si>
    <t>其他城乡社区支出</t>
  </si>
  <si>
    <t>住房和保障支出</t>
  </si>
  <si>
    <t>住房改革支出</t>
  </si>
  <si>
    <t>住房公积金</t>
  </si>
  <si>
    <t>购房补贴</t>
  </si>
  <si>
    <t>注：本表反映部门本年度取得的各项收入情况。</t>
  </si>
  <si>
    <t>支出决算表</t>
  </si>
  <si>
    <t>公开03表</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</si>
  <si>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</si>
  <si>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</si>
  <si>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</si>
  <si>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</si>
  <si>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</si>
  <si>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</si>
  <si>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</si>
  <si>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</si>
  <si>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</si>
  <si>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</si>
  <si>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</si>
  <si>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</si>
  <si>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</si>
  <si>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</si>
  <si>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</si>
  <si>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</si>
  <si>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</si>
  <si>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31</t>
  </si>
  <si>
    <t>32</t>
  </si>
  <si>
    <t>注：本表反映部门本年度一般公共预算财政拨款、政府性基金预算财政拨款和国有资本经营预算的总收支和年初、年末结转结余情况。</t>
  </si>
  <si>
    <t>一般公共预算财政拨款收入支出决算表</t>
  </si>
  <si>
    <t>公开05表</t>
  </si>
  <si>
    <t>支出功能分类科目编码</t>
  </si>
  <si>
    <t>基本支出结转</t>
  </si>
  <si>
    <t>项目支出结转和结余</t>
  </si>
  <si>
    <t>项目支出结转</t>
  </si>
  <si>
    <t>项目支出结余</t>
  </si>
  <si>
    <t>2120199</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</si>
  <si>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</si>
  <si>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</si>
  <si>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</si>
  <si>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</si>
  <si>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</si>
  <si>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</si>
  <si>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</si>
  <si>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</si>
  <si>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</si>
  <si>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</si>
  <si>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</si>
  <si>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</si>
  <si>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</si>
  <si>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</si>
  <si>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</si>
  <si>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</si>
  <si>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</si>
  <si>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</si>
  <si>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</si>
  <si>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</si>
  <si>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</si>
  <si>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</si>
  <si>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</si>
  <si>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</si>
  <si>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</si>
  <si>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</si>
  <si>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</si>
  <si>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</si>
  <si>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</si>
  <si>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</si>
  <si>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</si>
  <si>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</si>
  <si>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</si>
  <si>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</si>
  <si>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</si>
  <si>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</si>
  <si>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</si>
  <si>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</si>
  <si>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</si>
  <si>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</si>
  <si>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</si>
  <si>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</si>
  <si>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</si>
  <si>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</si>
  <si>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</si>
  <si>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</si>
  <si>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</si>
  <si>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</si>
  <si>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</si>
  <si>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</si>
  <si>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</si>
  <si>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</si>
  <si>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</si>
  <si>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</si>
  <si>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</si>
  <si>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</si>
  <si>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</si>
  <si>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</si>
  <si>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</si>
  <si>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</si>
  <si>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</si>
  <si>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</si>
  <si>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</si>
  <si>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</si>
  <si>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</si>
  <si>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</si>
  <si>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</si>
  <si>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</si>
  <si>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</si>
  <si>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</si>
  <si>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</si>
  <si>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</si>
  <si>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</si>
  <si>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</si>
  <si>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</si>
  <si>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</si>
  <si>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</si>
  <si>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</si>
  <si>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</si>
  <si>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</si>
  <si>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</si>
  <si>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</si>
  <si>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</si>
  <si>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</si>
  <si>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</si>
  <si>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</si>
  <si>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</si>
  <si>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</si>
  <si>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</si>
  <si>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</si>
  <si>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</si>
  <si>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</si>
  <si>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</si>
  <si>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</si>
  <si>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</si>
  <si>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</si>
  <si>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</si>
  <si>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</si>
  <si>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</si>
  <si>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</si>
  <si>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</si>
  <si>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</si>
  <si>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</si>
  <si>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</si>
  <si>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</si>
  <si>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</si>
  <si>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</si>
  <si>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</si>
  <si>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</si>
  <si>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</si>
  <si>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</si>
  <si>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</si>
  <si>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</si>
  <si>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</si>
  <si>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</si>
  <si>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</si>
  <si>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</si>
  <si>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</si>
  <si>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</si>
  <si>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</si>
  <si>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</si>
  <si>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</si>
  <si>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</si>
  <si>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</si>
  <si>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</si>
  <si>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</si>
  <si>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</si>
  <si>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</si>
  <si>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</si>
  <si>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</si>
  <si>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</si>
  <si>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</si>
  <si>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</si>
  <si>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</si>
  <si>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</si>
  <si>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</si>
  <si>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</si>
  <si>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</si>
  <si>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</si>
  <si>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</si>
  <si>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</si>
  <si>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</si>
  <si>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</si>
  <si>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</si>
  <si>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</si>
  <si>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</si>
  <si>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</si>
  <si>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</si>
  <si>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</si>
  <si>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</si>
  <si>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</si>
  <si>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39906</t>
  </si>
  <si>
    <t xml:space="preserve">  赠与</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</si>
  <si>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</si>
  <si>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</si>
  <si>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</si>
  <si>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</si>
  <si>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</si>
  <si>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</si>
  <si>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</si>
  <si>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</si>
  <si>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</si>
  <si>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</si>
  <si>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</si>
  <si>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</si>
  <si>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</si>
  <si>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</si>
  <si>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</si>
  <si>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</si>
  <si>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</si>
  <si>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</si>
  <si>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</si>
  <si>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</si>
  <si>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</si>
  <si>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</si>
  <si>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</si>
  <si>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</si>
  <si>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</si>
  <si>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</si>
  <si>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</si>
  <si>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</si>
  <si>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政府性基金预算财政拨款收入支出决算表</t>
  </si>
  <si>
    <t>公开07表</t>
  </si>
  <si>
    <t>基本支出   结转</t>
  </si>
  <si>
    <t>项目支出   结转和结余</t>
  </si>
  <si>
    <t>项目支出   结转</t>
  </si>
  <si>
    <t>项目支出   结余</t>
  </si>
  <si>
    <t>注：本表反映部门本年度政府性基金预算财政拨款的收支和年初、年末结转结余情况。</t>
  </si>
  <si>
    <t xml:space="preserve">    曲靖市麒麟区市政公用事业服务中心本年度无政府性基金预算财政拨款收入、支出，故本表无数据。</t>
  </si>
  <si>
    <t>国有资本经营预算财政拨款收入支出决算表</t>
  </si>
  <si>
    <t>公开08表</t>
  </si>
  <si>
    <t>结转</t>
  </si>
  <si>
    <t>结余</t>
  </si>
  <si>
    <t>注：本表反映部门本年度国有资本经营预算财政拨款的收支和年初、年末结转结余情况。</t>
  </si>
  <si>
    <t>曲靖市麒麟区市政公用事业服务中心本年度无国有资本经营预算财政拨款收入、支出，故本表无数据。</t>
  </si>
  <si>
    <t>“三公”经费、行政参公单位机关运行经费情况表</t>
  </si>
  <si>
    <t>公开09表</t>
  </si>
  <si>
    <t>项  目</t>
  </si>
  <si>
    <t>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</si>
  <si>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</si>
  <si>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</si>
  <si>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</si>
  <si>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</si>
  <si>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</si>
  <si>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</si>
  <si>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</si>
  <si>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</si>
  <si>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</si>
  <si>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</si>
  <si>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</si>
  <si>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</si>
  <si>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</si>
  <si>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</si>
  <si>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</si>
  <si>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</si>
  <si>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</si>
  <si>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</si>
  <si>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</si>
  <si>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</si>
  <si>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</si>
  <si>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</si>
  <si>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</si>
  <si>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</si>
  <si>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</si>
  <si>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</si>
  <si>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</si>
  <si>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</si>
  <si>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2.“机关运行经费”为行政单位和参照公务员法管理的事业单位使用一般公共预算财政拨款安排的基本支出中的公用经费支出。</t>
  </si>
  <si>
    <t>国有资产占有使用情况表</t>
  </si>
  <si>
    <t>公开10表</t>
  </si>
  <si>
    <t>填报说明：1.资产总额＝流动资产＋固定资产＋对外投资／有价证券＋在建工程＋无形资产＋其他资产；</t>
  </si>
  <si>
    <t xml:space="preserve">          2.固定资产＝房屋构筑物＋车辆＋单价200万元以上大型设备＋其他固定资产；</t>
  </si>
  <si>
    <t xml:space="preserve">          3.填报金额为资产“账面原值”。</t>
  </si>
  <si>
    <t>部门整体支出绩效自评情况</t>
  </si>
  <si>
    <t>公开11表</t>
  </si>
  <si>
    <t>一、部门基本情况</t>
  </si>
  <si>
    <t>（一）部门概况</t>
  </si>
  <si>
    <t>曲靖市麒麟区市政公用事业服务中心属政府职能部门，为财政全额拨款事业单位，公益一类，事业编制 25 名。设主任 1 名，副主任 3 名。内设机构8个：办公室、计划财务科（人事统计办）、市政设施管理科、城市照明管理科、城市燃气管理科、工程技术管理科、城市防洪管理办公室、法规安全科，设科长（主任）8 名。主要负责全区市政公共设施日常维护维修、城市照明、城市燃气安全、城市防洪等工作。</t>
  </si>
  <si>
    <t>（二）部门绩效目标的设立情况</t>
  </si>
  <si>
    <t>2020年，麒麟区市政公用事业服务中心始终坚持把服务市民、巩固全国文明城作为工作的出发点和落脚点，牢牢把握区委、区政府工作要求，紧跟市委、市政府提出的“人居环境提升改造”步伐，推动城市扩容提质，巩固文明创建成果，各项工作取得了明显成效。</t>
  </si>
  <si>
    <t>（三）部门整体收支情况</t>
  </si>
  <si>
    <t>曲靖市麒麟区市政公用事业服务中心2020年度收入合计5868.25万元，其中：财政拨款收入4168.25万元，占总收入的71.03%；其他收入1700万元，占总收入的28.97%。与上年收入合计4339.88万元对比，增加1528.37万元，增加的主要原因文明城创建，麒麟区加大了市政基础设施维护维修项目的投资力度。2020年度支出合计6080.29万元。其中：基本支出411.81万元，占总支出的6.77％；项目支出5668.48万元，占总支出的93.23％。与上年总支出4627.84万元对比，增加1452.45万元，增加的主要原因文明城创建，麒麟区加大了市政基础设施维护维修项目的投资力度及支付2019年完工但因经费不足尚未支付的市政设施维护维修工程款。</t>
  </si>
  <si>
    <t>（四）部门预算管理制度建设情况</t>
  </si>
  <si>
    <t>根据《预算法》制定本单位部门预算管理制度</t>
  </si>
  <si>
    <t>（五）严控“三公”经费支出情况</t>
  </si>
  <si>
    <t>2020年“三公”经费总支出7.38万元，其中公务用车运行维护费支出6.45万元，公务接待费支出0.93万元。单位厉行节约，从严控制公务接待费及公务用车运行费等一般性支出，实现“三公”经费零增长。</t>
  </si>
  <si>
    <t>二、绩效自评工作情况</t>
  </si>
  <si>
    <t>（一）绩效自评的目的</t>
  </si>
  <si>
    <t>强化建设工程质量监管，落实管理责任和目标，强化市政道路养护力量，提升承养单位专业化养护水平。加强市政基础设施的巡查力度，确保市政基础设施正常运行。强化资金管理，切实提高资金使用效益。</t>
  </si>
  <si>
    <t>（二）自评组织过程</t>
  </si>
  <si>
    <t>1.前期准备</t>
  </si>
  <si>
    <t>认真进行前期准备工作，对项目进行研究，根据项目实际，进行绩效自评。</t>
  </si>
  <si>
    <t>2.组织实施</t>
  </si>
  <si>
    <t>成立绩效自评工作小组进行绩效自评工作</t>
  </si>
  <si>
    <t>三、评价情况分析及综合评价结论</t>
  </si>
  <si>
    <t>强化市政基础设施建设工程质量监管，建好市政道路及市政配套基础设施，强化养护力量，提升承养单位专业化养护水平。新建改建的市政项目适应未来一定时期内市政设施需求，改善市政基础设施服务水平群众满意度。</t>
  </si>
  <si>
    <t>四、存在的问题和整改情况</t>
  </si>
  <si>
    <t>改善重建设轻管养的情况，加大市政基础设施管养力度，进一步提升道路通畅率及群众出行满意度。</t>
  </si>
  <si>
    <t>五、绩效自评结果应用</t>
  </si>
  <si>
    <t>改善重建设轻管养的情况，加大市政市政设施管养力度，进一步提升道路通畅率及群众出行满意度。</t>
  </si>
  <si>
    <t>六、主要经验及做法</t>
  </si>
  <si>
    <t>强化市政基础设施建设工程质量监管，建好市政基础设施。落实管理责任和目标，管好市政道路。强化市政基础设施养护力量，提升承养单位专业化养护水平。加强市政基础设施的巡查力度，确保市政基础设施正常运行。</t>
  </si>
  <si>
    <t>七、其他需说明的情况</t>
  </si>
  <si>
    <t>无</t>
  </si>
  <si>
    <t>部门整体支出绩效自评表</t>
  </si>
  <si>
    <t>公开12表</t>
  </si>
  <si>
    <t>部门名称</t>
  </si>
  <si>
    <t>曲靖市麒麟区市政公用事业服务中心</t>
  </si>
  <si>
    <t>内容</t>
  </si>
  <si>
    <t>说明</t>
  </si>
  <si>
    <t>部门总体目标</t>
  </si>
  <si>
    <t>部门职责</t>
  </si>
  <si>
    <t>主要负责中心城区市政道路、防洪设施、城市桥梁、地下人行通道等市政基础设施的一般性建设和维护维修工作；负责中心城区城市路灯照明设施的建设与日常维护管理工作以及中心城区城市亮化、路灯灯饰和路灯广告设施的监督工作，做好中心城区城市照明设施运行监控、照明设施用电安全和照明信息化管理工作；负责中心城区燃气工程初建、改建、扩建的初审工作。负责工程建设项目中有关城市燃气、综合管网等基础设施设计方案的审核，并监督实施。负责对中心城区城市燃气企业、门市经营户的燃气经营许可证及资质证书的初审和核发工作，做好燃气、器具安全和计量检查工作。</t>
  </si>
  <si>
    <t>总体绩效目标</t>
  </si>
  <si>
    <t>依据中共曲靖市委曲发【2008】3号、曲发【2012】92号及中共曲靖市委 曲靖市人民政府关于理顺曲靖中心城市规划建设管理体制机制的意见（曲发[2019]28号文件精神,麒麟区市政公用事业服务中心全面履行中心城区市政设施维护维修职能,开展麒麟区市政设施维护维修工作,并按照《城市道路管理条例》、《城市道路路基工程施工及验收规范》《城市照明管理规定》等相关规定,对曲靖中心城区建成区面积68万平方公里,大街小巷182条道路进行管理维护,纳入日常管理维护的市政道路面积609万平方米,随着城市规模不断扩张,进入城区道路行驶的超重车辆过多,造成道路损坏严重。几年来政府除对少数几条道路进行整体改造外绝大部分道路因修建年代久远、修建标准低,道路设计负荷偏低,破损、龟裂严重。路面坑洼不平,地势低洼处积水严重,维修改造难度增大。现有部分已建成的道路设施不配套、不完善,未设置人行道和无障碍设施等路段改造。为创建文明城达标提供保障。</t>
  </si>
  <si>
    <t>一、部门年度目标</t>
  </si>
  <si>
    <t>财年</t>
  </si>
  <si>
    <t>目标</t>
  </si>
  <si>
    <t>实际完成情况</t>
  </si>
  <si>
    <t>2020</t>
  </si>
  <si>
    <t>对曲靖中心城区建成区面积68万平方公里,大街小巷182条道路进行管理维护；中心城区路灯12406杆、40559盏、4902.56千瓦,442.01千米路灯管线,81台路灯变压器、124台控制柜等城市照明设施检查、维修,保证城市照明设施的完好和运行安全可靠，根据日常检查情况和管理工作实际,组织编制中心城区城市照明专项规划,制定中心城区城市照明设施建设年度计划,改建建设早,使用期长,设施陈旧、光效衰减、照明质量较差道路的路灯设施,提高城区路灯照明质量,监督中心城区新建城市道路的路灯照明装灯率达到100%。</t>
  </si>
  <si>
    <t>2021</t>
  </si>
  <si>
    <t>---</t>
  </si>
  <si>
    <t>2022</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</si>
  <si>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</si>
  <si>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</si>
  <si>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</si>
  <si>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</si>
  <si>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</si>
  <si>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</si>
  <si>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</si>
  <si>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</si>
  <si>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</si>
  <si>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</si>
  <si>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</si>
  <si>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创建全国文明城市市政基础设施维护维修专项经费</t>
  </si>
  <si>
    <t>区级</t>
  </si>
  <si>
    <t>对曲靖中心城区建成区面积68万平方公里,大街小巷182条道新安装1091杆/2182盏路灯；对中心城区市政道路609万㎡，按破损率1.2%的40%进行换填基础维护等的维护维修及改造</t>
  </si>
  <si>
    <t>城市照明设施维护维修专项经费</t>
  </si>
  <si>
    <t>对曲靖中心城区建成区面积68万平方公里,大街小巷182条道新安装1091杆/2182盏路灯，中心城区市政道路609万㎡，按破损率1.2%的40%进行换填基础维护等的维护维修及改造</t>
  </si>
  <si>
    <t>人居环境提升改造工程</t>
  </si>
  <si>
    <t>为进一步提升中心城区人居环境，结合全国文明城创建考评有关要求，麒麟区于2018年、2019年分别对曲靖市委机关大院、市政府机关大院、市文化发展研究中心和原食品药品监督管理局办公区域等地进行了改造提升。其中主要对老化路面、老化墙面、老旧设施设备、杂乱交错管线、丛杂绿化等进行提升改造。</t>
  </si>
  <si>
    <t>党群服务中心和初心广场景观改造工程项目建设专项经费</t>
  </si>
  <si>
    <t>为进一步提升中心城区人居环境，结合全国文明城创建考评有关要求，曲靖市麒麟区市政公用事业服务中心对曲靖市麒麟区原妇女儿童中心广场，进行全面改造提升，包括外墙面装饰、外墙漆、外墙logo发光字、照明、LED显示屏底座投影灯、百姓大舞台等，在提升了人民体验度的同时，也完成了对创建文明城市的要求。</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</si>
  <si>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</si>
  <si>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</si>
  <si>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</si>
  <si>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</si>
  <si>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</si>
  <si>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</si>
  <si>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</si>
  <si>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</si>
  <si>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</si>
  <si>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</si>
  <si>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</si>
  <si>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铣刨机铣刨沥青混凝土路面（㎡）</t>
  </si>
  <si>
    <t>&gt;=</t>
  </si>
  <si>
    <t>平方米</t>
  </si>
  <si>
    <t>乳化沥青粘层（㎡）</t>
  </si>
  <si>
    <t>铺设细粒式玄武岩沥青混凝土（㎡）</t>
  </si>
  <si>
    <t>铺设中粒式石灰岩沥青混凝土（㎡）</t>
  </si>
  <si>
    <t>个</t>
  </si>
  <si>
    <t>质量控制指标</t>
  </si>
  <si>
    <t>验收合格率</t>
  </si>
  <si>
    <t>%</t>
  </si>
  <si>
    <t>优良率</t>
  </si>
  <si>
    <t>97</t>
  </si>
  <si>
    <t>成本指标</t>
  </si>
  <si>
    <t>主材价格</t>
  </si>
  <si>
    <t>不高于市场价</t>
  </si>
  <si>
    <t>根据《曲靖市工程建设材料价格信息》结合市场询价</t>
  </si>
  <si>
    <t>效益
指标</t>
  </si>
  <si>
    <t>经济效益指标</t>
  </si>
  <si>
    <t>对经济发展的促进</t>
  </si>
  <si>
    <t>明显</t>
  </si>
  <si>
    <t>社会效益指标</t>
  </si>
  <si>
    <t>基本公共服务水平和市政设施安全水平提升</t>
  </si>
  <si>
    <t>提升</t>
  </si>
  <si>
    <t>生态效益指标</t>
  </si>
  <si>
    <t>建设符合环评审批要求</t>
  </si>
  <si>
    <t>符合</t>
  </si>
  <si>
    <t>可持续影响指标</t>
  </si>
  <si>
    <t>适应未来一定时期内市政基础设施需求</t>
  </si>
  <si>
    <t>满意度
指标</t>
  </si>
  <si>
    <t>服务对象满意度
指标</t>
  </si>
  <si>
    <t>改善人居环境、创建文明城市，秉承可持续发展的理念</t>
  </si>
  <si>
    <t>≧95%</t>
  </si>
  <si>
    <t>其他需说明事项</t>
  </si>
  <si>
    <t>项目支出绩效自评表</t>
  </si>
  <si>
    <t>公开13表</t>
  </si>
  <si>
    <t xml:space="preserve"> </t>
  </si>
  <si>
    <t>项目名称</t>
  </si>
  <si>
    <t>城市照明设施维护维修工程</t>
  </si>
  <si>
    <t>曲靖中心城区人居环境提升“治脏、治乱、治堵”市政道路维修工程</t>
  </si>
  <si>
    <t>创建全国文明城市市政基础设施维护维修工程</t>
  </si>
  <si>
    <t>党群服务中心和初心广场景观改造工程项目建设工程</t>
  </si>
  <si>
    <t>主管部门</t>
  </si>
  <si>
    <t>实施单位</t>
  </si>
  <si>
    <t>项目资金
（万元）</t>
  </si>
  <si>
    <t>全年预算数</t>
  </si>
  <si>
    <t>全年执行数</t>
  </si>
  <si>
    <t>分值</t>
  </si>
  <si>
    <t>执行率</t>
  </si>
  <si>
    <t>得分</t>
  </si>
  <si>
    <t>年度资金总额</t>
  </si>
  <si>
    <t>其中：当年财政拨款</t>
  </si>
  <si>
    <t xml:space="preserve">      上年结转资金</t>
  </si>
  <si>
    <t xml:space="preserve">      其他资金</t>
  </si>
  <si>
    <t>年度
总体
目标</t>
  </si>
  <si>
    <t>预期目标</t>
  </si>
  <si>
    <t>对中心城区路灯12406杆、40559盏、4902.56千瓦,442.01千米路灯管线,81台路灯变压器、124台控制柜等城市照明设施检查、维修,保证城市照明设施的完好和运行安全可靠，根据日常检查情况和管理工作实际,组织编制中心城区城市照明专项规划,制定中心城区城市照明设施建设年度计划,改建建设早,使用期长,设施陈旧、光效衰减、照明质量较差道路的路灯设施,提高城区路灯照明质量,监督中心城区新建城市道路的路灯照明装灯率达到100%。</t>
  </si>
  <si>
    <t>对曲靖中心城区建成区面积68万平方公里,大街小巷182条道新安装1091杆/2182盏路灯；中心城区市政道路609万㎡，按破损率1.2%的40%进行换填基础维护等的维护维修及改造</t>
  </si>
  <si>
    <t>绩效指标</t>
  </si>
  <si>
    <t xml:space="preserve">年度指标值 </t>
  </si>
  <si>
    <t>产出
指标</t>
  </si>
  <si>
    <t>路灯维护维修（盏）</t>
  </si>
  <si>
    <t>盏</t>
  </si>
  <si>
    <t>摊铺沥青混凝土</t>
  </si>
  <si>
    <t>万元</t>
  </si>
  <si>
    <t>人行道透水砖铺设</t>
  </si>
  <si>
    <t>外墙真石漆</t>
  </si>
  <si>
    <t>质量指标</t>
  </si>
  <si>
    <t>亮灯率</t>
  </si>
  <si>
    <t>墙漆改造</t>
  </si>
  <si>
    <t>人行道整形碾压、碎石垫层</t>
  </si>
  <si>
    <t>外墙窗子清洗</t>
  </si>
  <si>
    <t>完工验收合格率</t>
  </si>
  <si>
    <t>绿化改造</t>
  </si>
  <si>
    <t>人行道混凝土C20</t>
  </si>
  <si>
    <t>24W/36W洗墙灯</t>
  </si>
  <si>
    <t>时效指标</t>
  </si>
  <si>
    <t>完成时限</t>
  </si>
  <si>
    <t>2019年12月底</t>
  </si>
  <si>
    <t>按时完成</t>
  </si>
  <si>
    <t>市委院内住宅区</t>
  </si>
  <si>
    <t>人行道青石板铺设</t>
  </si>
  <si>
    <t>全压铝LED线条灯</t>
  </si>
  <si>
    <t>节约资金</t>
  </si>
  <si>
    <t>本着勤俭节约、简单务实的原则，控制活动成本</t>
  </si>
  <si>
    <t>零星改造</t>
  </si>
  <si>
    <t>100w投光灯/双头壁灯/组合灯/景观灯/LED景观灯/广场投光灯等</t>
  </si>
  <si>
    <t>外墙面装饰钢管架</t>
  </si>
  <si>
    <t>基本公共服务水平和公路安全水平提升</t>
  </si>
  <si>
    <t>效益指标</t>
  </si>
  <si>
    <t>提高生活水平,增加就业机会,完善基础设施</t>
  </si>
  <si>
    <t>满意度95%</t>
  </si>
  <si>
    <t>提升人居环境、创建文明城市</t>
  </si>
  <si>
    <t>满意度99%</t>
  </si>
  <si>
    <t>使用年限</t>
  </si>
  <si>
    <t>无限期</t>
  </si>
  <si>
    <t>年</t>
  </si>
  <si>
    <t>服务对象满意度指标</t>
  </si>
  <si>
    <t>≧99%</t>
  </si>
  <si>
    <t>满意度指标</t>
  </si>
  <si>
    <t>群众满意度</t>
  </si>
  <si>
    <t>其他需要说明事项</t>
  </si>
  <si>
    <t>总分</t>
  </si>
  <si>
    <t>优</t>
  </si>
  <si>
    <t>表数据</t>
  </si>
  <si>
    <t>公开文档数据</t>
  </si>
  <si>
    <t>增加或减少金额（增加填正数，减少填负数）</t>
  </si>
  <si>
    <t>增加或减少比率</t>
  </si>
  <si>
    <t>上年数据</t>
  </si>
  <si>
    <t>总收入</t>
  </si>
  <si>
    <t>-</t>
  </si>
  <si>
    <t>附属单位缴款收入</t>
  </si>
  <si>
    <t>总支出</t>
  </si>
  <si>
    <t xml:space="preserve">  人员经费</t>
  </si>
  <si>
    <t xml:space="preserve">  办公经费</t>
  </si>
  <si>
    <t>上缴上级支出、经营支出、对附属单位补助支出合计</t>
  </si>
  <si>
    <t xml:space="preserve">  上缴上级支出 </t>
  </si>
  <si>
    <t xml:space="preserve">  经营支出</t>
  </si>
  <si>
    <t xml:space="preserve">  对附属单位补助支出</t>
  </si>
  <si>
    <t xml:space="preserve">  一般公共服务支出</t>
  </si>
  <si>
    <t xml:space="preserve">  外交支出</t>
  </si>
  <si>
    <t xml:space="preserve">  国防支出</t>
  </si>
  <si>
    <t xml:space="preserve">  公共安全支出</t>
  </si>
  <si>
    <t xml:space="preserve">  教育支出</t>
  </si>
  <si>
    <t xml:space="preserve">  科学技术支出</t>
  </si>
  <si>
    <t xml:space="preserve">  文化旅游体育与传媒支出</t>
  </si>
  <si>
    <t xml:space="preserve">  社会保障和就业支出</t>
  </si>
  <si>
    <t xml:space="preserve">  卫生健康支出</t>
  </si>
  <si>
    <t xml:space="preserve">  节能环保支出</t>
  </si>
  <si>
    <t xml:space="preserve">  城乡社区支出</t>
  </si>
  <si>
    <t xml:space="preserve">  农林水支出</t>
  </si>
  <si>
    <t xml:space="preserve">  交通运输支出</t>
  </si>
  <si>
    <t xml:space="preserve">  资源勘探工业信息等支出</t>
  </si>
  <si>
    <t xml:space="preserve">  商业服务业等支出</t>
  </si>
  <si>
    <t xml:space="preserve">  金融支出</t>
  </si>
  <si>
    <t xml:space="preserve">  援助其他地区支出</t>
  </si>
  <si>
    <t xml:space="preserve">  自然资源海洋气象等支出</t>
  </si>
  <si>
    <t xml:space="preserve">  住房保障支出</t>
  </si>
  <si>
    <t xml:space="preserve">  粮油物资储备支出</t>
  </si>
  <si>
    <t xml:space="preserve">  国有资本经营预算支出</t>
  </si>
  <si>
    <t xml:space="preserve">  灾害防治及应急管理支出</t>
  </si>
  <si>
    <t xml:space="preserve">  债务还本支出</t>
  </si>
  <si>
    <t xml:space="preserve">  债务付息支出</t>
  </si>
  <si>
    <t xml:space="preserve">  抗疫特别国债安排的支出</t>
  </si>
  <si>
    <t>完成预算的百分比</t>
  </si>
  <si>
    <t>决算占比</t>
  </si>
  <si>
    <t>支出合计</t>
  </si>
  <si>
    <t>相关统计数</t>
  </si>
  <si>
    <t xml:space="preserve">  行政单位</t>
  </si>
  <si>
    <t xml:space="preserve">  参照公务员法管理事业单位</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</si>
</sst>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 numFmtId="178" formatCode="0.00_);[Red]\(0.00\)"/>
    <numFmt numFmtId="179" formatCode="###,###,###,###,##0.00;[=0]&quot;&quot;"/>
    <numFmt numFmtId="180" formatCode="_ * #,##0_ ;_ * \-#,##0_ ;_ * &quot;-&quot;??_ ;_ @_ "/>
  </numFmts>
  <fonts count="72">
    <font>
      <sz val="12"/>
      <name val="宋体"/>
      <charset val="134"/>
    </font>
    <font>
      <sz val="10"/>
      <name val="宋体"/>
      <charset val="134"/>
    </font>
    <font>
      <sz val="10"/>
      <color indexed="8"/>
      <name val="宋体"/>
      <charset val="134"/>
      <scheme val="minor"/>
    </font>
    <font>
      <sz val="11"/>
      <color indexed="8"/>
      <name val="宋体"/>
      <charset val="134"/>
    </font>
    <font>
      <b/>
      <sz val="10"/>
      <color indexed="8"/>
      <name val="宋体"/>
      <charset val="134"/>
      <scheme val="minor"/>
    </font>
    <font>
      <sz val="20"/>
      <color indexed="8"/>
      <name val="宋体"/>
      <charset val="134"/>
    </font>
    <font>
      <sz val="10"/>
      <color indexed="8"/>
      <name val="宋体"/>
      <charset val="134"/>
    </font>
    <font>
      <sz val="10"/>
      <name val="Arial"/>
      <charset val="134"/>
    </font>
    <font>
      <b/>
      <sz val="18"/>
      <name val="宋体"/>
      <charset val="134"/>
      <scheme val="minor"/>
    </font>
    <font>
      <sz val="10"/>
      <color theme="1"/>
      <name val="宋体"/>
      <charset val="134"/>
      <scheme val="minor"/>
    </font>
    <font>
      <sz val="9"/>
      <name val="宋体"/>
      <charset val="134"/>
    </font>
    <font>
      <sz val="10"/>
      <name val="宋体"/>
      <charset val="134"/>
      <scheme val="minor"/>
    </font>
    <font>
      <sz val="9"/>
      <color indexed="8"/>
      <name val="宋体"/>
      <charset val="134"/>
      <scheme val="minor"/>
    </font>
    <font>
      <sz val="11"/>
      <name val="宋体"/>
      <charset val="134"/>
    </font>
    <font>
      <sz val="12"/>
      <color indexed="8"/>
      <name val="宋体"/>
      <charset val="134"/>
      <scheme val="minor"/>
    </font>
    <font>
      <sz val="12"/>
      <color indexed="8"/>
      <name val="宋体"/>
      <charset val="134"/>
    </font>
    <font>
      <b/>
      <sz val="20"/>
      <color indexed="8"/>
      <name val="宋体"/>
      <charset val="134"/>
    </font>
    <font>
      <b/>
      <sz val="10"/>
      <color indexed="8"/>
      <name val="宋体"/>
      <charset val="134"/>
    </font>
    <font>
      <sz val="9"/>
      <color indexed="8"/>
      <name val="宋体"/>
      <charset val="134"/>
    </font>
    <font>
      <sz val="8"/>
      <color indexed="8"/>
      <name val="宋体"/>
      <charset val="134"/>
    </font>
    <font>
      <sz val="10"/>
      <color rgb="FF000000"/>
      <name val="宋体"/>
      <charset val="134"/>
      <scheme val="minor"/>
    </font>
    <font>
      <sz val="20"/>
      <name val="宋体"/>
      <charset val="134"/>
    </font>
    <font>
      <b/>
      <sz val="16"/>
      <color rgb="FF000000"/>
      <name val="仿宋"/>
      <charset val="134"/>
    </font>
    <font>
      <sz val="9"/>
      <color rgb="FF000000"/>
      <name val="宋体"/>
      <charset val="134"/>
    </font>
    <font>
      <sz val="9"/>
      <color rgb="FF000000"/>
      <name val="仿宋"/>
      <charset val="134"/>
    </font>
    <font>
      <sz val="10"/>
      <color rgb="FF000000"/>
      <name val="仿宋"/>
      <charset val="134"/>
    </font>
    <font>
      <sz val="20"/>
      <color rgb="FF000000"/>
      <name val="宋体"/>
      <charset val="134"/>
    </font>
    <font>
      <sz val="8.5"/>
      <color rgb="FF000000"/>
      <name val="宋体"/>
      <charset val="134"/>
    </font>
    <font>
      <sz val="10.5"/>
      <name val="Times New Roman"/>
      <charset val="134"/>
    </font>
    <font>
      <sz val="12"/>
      <color rgb="FF000000"/>
      <name val="宋体"/>
      <charset val="134"/>
    </font>
    <font>
      <sz val="20"/>
      <name val="Arial"/>
      <charset val="134"/>
    </font>
    <font>
      <sz val="11"/>
      <color indexed="8"/>
      <name val="宋体"/>
      <charset val="134"/>
      <scheme val="minor"/>
    </font>
    <font>
      <b/>
      <sz val="20"/>
      <name val="宋体"/>
      <charset val="134"/>
    </font>
    <font>
      <sz val="9"/>
      <name val="Arial"/>
      <charset val="134"/>
    </font>
    <font>
      <sz val="20"/>
      <color indexed="8"/>
      <name val="Arial"/>
      <charset val="134"/>
    </font>
    <font>
      <sz val="9"/>
      <color indexed="8"/>
      <name val="Arial"/>
      <charset val="134"/>
    </font>
    <font>
      <sz val="10"/>
      <color rgb="FF000000"/>
      <name val="宋体"/>
      <charset val="134"/>
    </font>
    <font>
      <sz val="12"/>
      <name val="Arial"/>
      <charset val="134"/>
    </font>
    <font>
      <sz val="10"/>
      <name val="仿宋_GB2312"/>
      <charset val="134"/>
    </font>
    <font>
      <b/>
      <sz val="10"/>
      <name val="宋体"/>
      <charset val="134"/>
    </font>
    <font>
      <sz val="10"/>
      <color indexed="8"/>
      <name val="Arial"/>
      <charset val="0"/>
    </font>
    <font>
      <sz val="10"/>
      <color indexed="8"/>
      <name val="Arial"/>
      <charset val="134"/>
    </font>
    <font>
      <b/>
      <sz val="12"/>
      <name val="宋体"/>
      <charset val="134"/>
    </font>
    <font>
      <b/>
      <sz val="20"/>
      <color indexed="8"/>
      <name val="宋体"/>
      <charset val="134"/>
      <scheme val="minor"/>
    </font>
    <font>
      <sz val="10"/>
      <name val="楷体"/>
      <charset val="134"/>
    </font>
    <font>
      <sz val="10"/>
      <color rgb="FFFF0000"/>
      <name val="KaiTi"/>
      <charset val="134"/>
    </font>
    <font>
      <sz val="9"/>
      <color theme="1"/>
      <name val="宋体"/>
      <charset val="134"/>
    </font>
    <font>
      <sz val="9"/>
      <color theme="1"/>
      <name val="Arial Narrow"/>
      <charset val="134"/>
    </font>
    <font>
      <sz val="9"/>
      <name val="Arial Narrow"/>
      <charset val="134"/>
    </font>
    <font>
      <sz val="9"/>
      <color rgb="FF000000"/>
      <name val="宋体"/>
      <charset val="134"/>
      <scheme val="minor"/>
    </font>
    <font>
      <sz val="12"/>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color theme="1"/>
      <name val="宋体"/>
      <charset val="134"/>
      <scheme val="minor"/>
    </font>
  </fonts>
  <fills count="36">
    <fill>
      <patternFill patternType="none"/>
    </fill>
    <fill>
      <patternFill patternType="gray125"/>
    </fill>
    <fill>
      <patternFill patternType="solid">
        <fgColor rgb="FF00B0F0"/>
        <bgColor indexed="64"/>
      </patternFill>
    </fill>
    <fill>
      <patternFill patternType="solid">
        <fgColor rgb="FF92D050"/>
        <bgColor indexed="64"/>
      </patternFill>
    </fill>
    <fill>
      <patternFill patternType="solid">
        <fgColor theme="0" tint="-0.149998474074526"/>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indexed="8"/>
      </right>
      <top/>
      <bottom style="thin">
        <color indexed="8"/>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style="thin">
        <color indexed="8"/>
      </left>
      <right style="thin">
        <color indexed="8"/>
      </right>
      <top style="thin">
        <color indexed="8"/>
      </top>
      <bottom style="thin">
        <color indexed="8"/>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rgb="FF000000"/>
      </left>
      <right style="thin">
        <color rgb="FF000000"/>
      </right>
      <top style="thin">
        <color rgb="FF000000"/>
      </top>
      <bottom style="thin">
        <color rgb="FF000000"/>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right style="thin">
        <color indexed="8"/>
      </right>
      <top/>
      <bottom/>
      <diagonal/>
    </border>
    <border>
      <left style="thin">
        <color indexed="8"/>
      </left>
      <right/>
      <top/>
      <bottom style="thin">
        <color auto="1"/>
      </bottom>
      <diagonal/>
    </border>
    <border>
      <left/>
      <right style="thin">
        <color auto="1"/>
      </right>
      <top style="thin">
        <color auto="1"/>
      </top>
      <bottom/>
      <diagonal/>
    </border>
    <border>
      <left/>
      <right/>
      <top style="thin">
        <color indexed="8"/>
      </top>
      <bottom/>
      <diagonal/>
    </border>
    <border>
      <left style="medium">
        <color indexed="8"/>
      </left>
      <right/>
      <top/>
      <bottom/>
      <diagonal/>
    </border>
    <border>
      <left style="medium">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hair">
        <color auto="1"/>
      </left>
      <right style="hair">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diagonal/>
    </border>
    <border>
      <left style="medium">
        <color auto="1"/>
      </left>
      <right style="hair">
        <color auto="1"/>
      </right>
      <top style="hair">
        <color auto="1"/>
      </top>
      <bottom/>
      <diagonal/>
    </border>
    <border>
      <left style="hair">
        <color auto="1"/>
      </left>
      <right style="hair">
        <color auto="1"/>
      </right>
      <top style="hair">
        <color auto="1"/>
      </top>
      <bottom/>
      <diagonal/>
    </border>
    <border>
      <left style="medium">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hair">
        <color auto="1"/>
      </left>
      <right style="hair">
        <color auto="1"/>
      </right>
      <top style="hair">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xf numFmtId="44" fontId="51" fillId="0" borderId="0" applyFont="0" applyFill="0" applyBorder="0" applyAlignment="0" applyProtection="0">
      <alignment vertical="center"/>
    </xf>
    <xf numFmtId="9" fontId="0" fillId="0" borderId="0" applyFont="0" applyFill="0" applyBorder="0" applyAlignment="0" applyProtection="0">
      <alignment vertical="center"/>
    </xf>
    <xf numFmtId="41" fontId="51" fillId="0" borderId="0" applyFont="0" applyFill="0" applyBorder="0" applyAlignment="0" applyProtection="0">
      <alignment vertical="center"/>
    </xf>
    <xf numFmtId="42" fontId="51" fillId="0" borderId="0" applyFont="0" applyFill="0" applyBorder="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1" fillId="5" borderId="36" applyNumberFormat="0" applyFont="0" applyAlignment="0" applyProtection="0">
      <alignment vertical="center"/>
    </xf>
    <xf numFmtId="0" fontId="54"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7" fillId="0" borderId="37" applyNumberFormat="0" applyFill="0" applyAlignment="0" applyProtection="0">
      <alignment vertical="center"/>
    </xf>
    <xf numFmtId="0" fontId="58" fillId="0" borderId="37" applyNumberFormat="0" applyFill="0" applyAlignment="0" applyProtection="0">
      <alignment vertical="center"/>
    </xf>
    <xf numFmtId="0" fontId="59" fillId="0" borderId="38" applyNumberFormat="0" applyFill="0" applyAlignment="0" applyProtection="0">
      <alignment vertical="center"/>
    </xf>
    <xf numFmtId="0" fontId="59" fillId="0" borderId="0" applyNumberFormat="0" applyFill="0" applyBorder="0" applyAlignment="0" applyProtection="0">
      <alignment vertical="center"/>
    </xf>
    <xf numFmtId="0" fontId="60" fillId="6" borderId="39" applyNumberFormat="0" applyAlignment="0" applyProtection="0">
      <alignment vertical="center"/>
    </xf>
    <xf numFmtId="0" fontId="61" fillId="7" borderId="40" applyNumberFormat="0" applyAlignment="0" applyProtection="0">
      <alignment vertical="center"/>
    </xf>
    <xf numFmtId="0" fontId="62" fillId="7" borderId="39" applyNumberFormat="0" applyAlignment="0" applyProtection="0">
      <alignment vertical="center"/>
    </xf>
    <xf numFmtId="0" fontId="63" fillId="8" borderId="41" applyNumberFormat="0" applyAlignment="0" applyProtection="0">
      <alignment vertical="center"/>
    </xf>
    <xf numFmtId="0" fontId="64" fillId="0" borderId="42" applyNumberFormat="0" applyFill="0" applyAlignment="0" applyProtection="0">
      <alignment vertical="center"/>
    </xf>
    <xf numFmtId="0" fontId="65" fillId="0" borderId="43" applyNumberFormat="0" applyFill="0" applyAlignment="0" applyProtection="0">
      <alignment vertical="center"/>
    </xf>
    <xf numFmtId="0" fontId="66" fillId="9" borderId="0" applyNumberFormat="0" applyBorder="0" applyAlignment="0" applyProtection="0">
      <alignment vertical="center"/>
    </xf>
    <xf numFmtId="0" fontId="67" fillId="10" borderId="0" applyNumberFormat="0" applyBorder="0" applyAlignment="0" applyProtection="0">
      <alignment vertical="center"/>
    </xf>
    <xf numFmtId="0" fontId="68" fillId="11" borderId="0" applyNumberFormat="0" applyBorder="0" applyAlignment="0" applyProtection="0">
      <alignment vertical="center"/>
    </xf>
    <xf numFmtId="0" fontId="69" fillId="12" borderId="0" applyNumberFormat="0" applyBorder="0" applyAlignment="0" applyProtection="0">
      <alignment vertical="center"/>
    </xf>
    <xf numFmtId="0" fontId="70" fillId="13" borderId="0" applyNumberFormat="0" applyBorder="0" applyAlignment="0" applyProtection="0">
      <alignment vertical="center"/>
    </xf>
    <xf numFmtId="0" fontId="70" fillId="14" borderId="0" applyNumberFormat="0" applyBorder="0" applyAlignment="0" applyProtection="0">
      <alignment vertical="center"/>
    </xf>
    <xf numFmtId="0" fontId="69" fillId="15" borderId="0" applyNumberFormat="0" applyBorder="0" applyAlignment="0" applyProtection="0">
      <alignment vertical="center"/>
    </xf>
    <xf numFmtId="0" fontId="69" fillId="16" borderId="0" applyNumberFormat="0" applyBorder="0" applyAlignment="0" applyProtection="0">
      <alignment vertical="center"/>
    </xf>
    <xf numFmtId="0" fontId="70" fillId="17" borderId="0" applyNumberFormat="0" applyBorder="0" applyAlignment="0" applyProtection="0">
      <alignment vertical="center"/>
    </xf>
    <xf numFmtId="0" fontId="70" fillId="18" borderId="0" applyNumberFormat="0" applyBorder="0" applyAlignment="0" applyProtection="0">
      <alignment vertical="center"/>
    </xf>
    <xf numFmtId="0" fontId="69" fillId="19" borderId="0" applyNumberFormat="0" applyBorder="0" applyAlignment="0" applyProtection="0">
      <alignment vertical="center"/>
    </xf>
    <xf numFmtId="0" fontId="69" fillId="20" borderId="0" applyNumberFormat="0" applyBorder="0" applyAlignment="0" applyProtection="0">
      <alignment vertical="center"/>
    </xf>
    <xf numFmtId="0" fontId="70" fillId="21" borderId="0" applyNumberFormat="0" applyBorder="0" applyAlignment="0" applyProtection="0">
      <alignment vertical="center"/>
    </xf>
    <xf numFmtId="0" fontId="70" fillId="22" borderId="0" applyNumberFormat="0" applyBorder="0" applyAlignment="0" applyProtection="0">
      <alignment vertical="center"/>
    </xf>
    <xf numFmtId="0" fontId="69" fillId="23" borderId="0" applyNumberFormat="0" applyBorder="0" applyAlignment="0" applyProtection="0">
      <alignment vertical="center"/>
    </xf>
    <xf numFmtId="0" fontId="69" fillId="24" borderId="0" applyNumberFormat="0" applyBorder="0" applyAlignment="0" applyProtection="0">
      <alignment vertical="center"/>
    </xf>
    <xf numFmtId="0" fontId="70" fillId="25" borderId="0" applyNumberFormat="0" applyBorder="0" applyAlignment="0" applyProtection="0">
      <alignment vertical="center"/>
    </xf>
    <xf numFmtId="0" fontId="70" fillId="26" borderId="0" applyNumberFormat="0" applyBorder="0" applyAlignment="0" applyProtection="0">
      <alignment vertical="center"/>
    </xf>
    <xf numFmtId="0" fontId="69" fillId="27" borderId="0" applyNumberFormat="0" applyBorder="0" applyAlignment="0" applyProtection="0">
      <alignment vertical="center"/>
    </xf>
    <xf numFmtId="0" fontId="69" fillId="28" borderId="0" applyNumberFormat="0" applyBorder="0" applyAlignment="0" applyProtection="0">
      <alignment vertical="center"/>
    </xf>
    <xf numFmtId="0" fontId="70" fillId="29" borderId="0" applyNumberFormat="0" applyBorder="0" applyAlignment="0" applyProtection="0">
      <alignment vertical="center"/>
    </xf>
    <xf numFmtId="0" fontId="70" fillId="30" borderId="0" applyNumberFormat="0" applyBorder="0" applyAlignment="0" applyProtection="0">
      <alignment vertical="center"/>
    </xf>
    <xf numFmtId="0" fontId="69" fillId="31" borderId="0" applyNumberFormat="0" applyBorder="0" applyAlignment="0" applyProtection="0">
      <alignment vertical="center"/>
    </xf>
    <xf numFmtId="0" fontId="69" fillId="32" borderId="0" applyNumberFormat="0" applyBorder="0" applyAlignment="0" applyProtection="0">
      <alignment vertical="center"/>
    </xf>
    <xf numFmtId="0" fontId="70" fillId="33" borderId="0" applyNumberFormat="0" applyBorder="0" applyAlignment="0" applyProtection="0">
      <alignment vertical="center"/>
    </xf>
    <xf numFmtId="0" fontId="70" fillId="34" borderId="0" applyNumberFormat="0" applyBorder="0" applyAlignment="0" applyProtection="0">
      <alignment vertical="center"/>
    </xf>
    <xf numFmtId="0" fontId="69" fillId="35" borderId="0" applyNumberFormat="0" applyBorder="0" applyAlignment="0" applyProtection="0">
      <alignment vertical="center"/>
    </xf>
    <xf numFmtId="0" fontId="0" fillId="0" borderId="0">
      <alignment vertical="center"/>
    </xf>
    <xf numFmtId="0" fontId="41" fillId="0" borderId="0"/>
    <xf numFmtId="0" fontId="0" fillId="0" borderId="0">
      <alignment vertical="center"/>
    </xf>
    <xf numFmtId="0" fontId="0" fillId="0" borderId="0">
      <alignment vertical="center"/>
    </xf>
    <xf numFmtId="0" fontId="3" fillId="0" borderId="0"/>
    <xf numFmtId="0" fontId="3" fillId="0" borderId="0">
      <alignment vertical="center"/>
    </xf>
    <xf numFmtId="0" fontId="0" fillId="0" borderId="0"/>
    <xf numFmtId="0" fontId="71" fillId="0" borderId="0"/>
  </cellStyleXfs>
  <cellXfs count="430">
    <xf numFmtId="0" fontId="0" fillId="0" borderId="0" xfId="0"/>
    <xf numFmtId="0" fontId="1" fillId="0" borderId="0" xfId="0" applyFont="1" applyFill="1" applyBorder="1" applyAlignment="1"/>
    <xf numFmtId="0" fontId="1" fillId="0" borderId="0" xfId="0" applyFont="1" applyFill="1" applyBorder="1" applyAlignment="1">
      <alignment horizontal="center" vertical="center"/>
    </xf>
    <xf numFmtId="0" fontId="1" fillId="0" borderId="0" xfId="0" applyFont="1" applyFill="1" applyBorder="1" applyAlignment="1">
      <alignment vertical="center"/>
    </xf>
    <xf numFmtId="0" fontId="1" fillId="0" borderId="0" xfId="0" applyFont="1" applyFill="1" applyBorder="1" applyAlignment="1">
      <alignment wrapText="1"/>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xf numFmtId="176" fontId="1" fillId="0" borderId="1" xfId="0" applyNumberFormat="1" applyFont="1" applyFill="1" applyBorder="1" applyAlignment="1"/>
    <xf numFmtId="176" fontId="1" fillId="2" borderId="1" xfId="0" applyNumberFormat="1" applyFont="1" applyFill="1" applyBorder="1" applyAlignment="1"/>
    <xf numFmtId="9" fontId="1" fillId="0" borderId="1" xfId="3" applyNumberFormat="1" applyFont="1" applyFill="1" applyBorder="1" applyAlignment="1">
      <alignment horizontal="center"/>
    </xf>
    <xf numFmtId="176" fontId="1" fillId="2" borderId="1" xfId="0" applyNumberFormat="1" applyFont="1" applyFill="1" applyBorder="1" applyAlignment="1">
      <alignment wrapText="1"/>
    </xf>
    <xf numFmtId="10" fontId="1" fillId="0" borderId="1" xfId="3" applyNumberFormat="1" applyFont="1" applyBorder="1" applyAlignment="1">
      <alignment wrapText="1"/>
    </xf>
    <xf numFmtId="10" fontId="1" fillId="0" borderId="1" xfId="3" applyNumberFormat="1" applyFont="1" applyBorder="1" applyAlignment="1">
      <alignment horizontal="center"/>
    </xf>
    <xf numFmtId="9" fontId="1" fillId="0" borderId="1" xfId="3" applyNumberFormat="1" applyFont="1" applyBorder="1" applyAlignment="1">
      <alignment horizontal="center" wrapText="1"/>
    </xf>
    <xf numFmtId="0" fontId="1" fillId="0" borderId="1" xfId="0" applyFont="1" applyFill="1" applyBorder="1" applyAlignment="1">
      <alignment vertical="center"/>
    </xf>
    <xf numFmtId="176" fontId="1" fillId="0" borderId="1" xfId="0" applyNumberFormat="1" applyFont="1" applyFill="1" applyBorder="1" applyAlignment="1">
      <alignment vertical="center"/>
    </xf>
    <xf numFmtId="176" fontId="1" fillId="2" borderId="1" xfId="0" applyNumberFormat="1" applyFont="1" applyFill="1" applyBorder="1" applyAlignment="1">
      <alignment vertical="center"/>
    </xf>
    <xf numFmtId="9" fontId="1" fillId="0" borderId="2" xfId="3" applyNumberFormat="1" applyFont="1" applyBorder="1" applyAlignment="1">
      <alignment horizontal="center" vertical="center"/>
    </xf>
    <xf numFmtId="9" fontId="1" fillId="0" borderId="3" xfId="3" applyNumberFormat="1" applyFont="1" applyBorder="1" applyAlignment="1">
      <alignment horizontal="center" vertical="center"/>
    </xf>
    <xf numFmtId="176" fontId="1" fillId="2" borderId="1" xfId="0" applyNumberFormat="1" applyFont="1" applyFill="1" applyBorder="1" applyAlignment="1">
      <alignment vertical="center" wrapText="1"/>
    </xf>
    <xf numFmtId="10" fontId="1" fillId="0" borderId="1" xfId="3" applyNumberFormat="1" applyFont="1" applyFill="1" applyBorder="1" applyAlignment="1">
      <alignment vertical="center" wrapText="1"/>
    </xf>
    <xf numFmtId="10" fontId="1" fillId="0" borderId="1" xfId="3" applyNumberFormat="1" applyFont="1" applyBorder="1" applyAlignment="1">
      <alignment horizontal="center" vertical="center"/>
    </xf>
    <xf numFmtId="10" fontId="1" fillId="0" borderId="1" xfId="3" applyNumberFormat="1" applyFont="1" applyFill="1" applyBorder="1" applyAlignment="1">
      <alignment horizontal="center" vertical="center"/>
    </xf>
    <xf numFmtId="0" fontId="1" fillId="0" borderId="1" xfId="0" applyFont="1" applyFill="1" applyBorder="1" applyAlignment="1">
      <alignment vertical="center" wrapText="1"/>
    </xf>
    <xf numFmtId="176" fontId="1" fillId="0" borderId="1" xfId="0" applyNumberFormat="1" applyFont="1" applyFill="1" applyBorder="1" applyAlignment="1">
      <alignment horizontal="center" vertical="center"/>
    </xf>
    <xf numFmtId="10" fontId="1" fillId="0" borderId="1" xfId="3" applyNumberFormat="1" applyFont="1" applyBorder="1" applyAlignment="1">
      <alignment horizontal="center" wrapText="1"/>
    </xf>
    <xf numFmtId="9" fontId="1" fillId="0" borderId="2" xfId="3" applyNumberFormat="1" applyFont="1" applyFill="1" applyBorder="1" applyAlignment="1">
      <alignment horizontal="center" vertical="center"/>
    </xf>
    <xf numFmtId="9" fontId="1" fillId="0" borderId="3" xfId="3" applyNumberFormat="1" applyFont="1" applyFill="1" applyBorder="1" applyAlignment="1">
      <alignment horizontal="center" vertical="center"/>
    </xf>
    <xf numFmtId="10" fontId="1" fillId="0" borderId="2" xfId="3" applyNumberFormat="1" applyFont="1" applyBorder="1" applyAlignment="1">
      <alignment horizontal="center"/>
    </xf>
    <xf numFmtId="10" fontId="1" fillId="0" borderId="3" xfId="3" applyNumberFormat="1" applyFont="1" applyBorder="1" applyAlignment="1">
      <alignment horizontal="center"/>
    </xf>
    <xf numFmtId="176" fontId="1" fillId="0" borderId="1" xfId="0" applyNumberFormat="1" applyFont="1" applyFill="1" applyBorder="1" applyAlignment="1">
      <alignment horizontal="center" wrapText="1"/>
    </xf>
    <xf numFmtId="176" fontId="1" fillId="0" borderId="1" xfId="0" applyNumberFormat="1" applyFont="1" applyFill="1" applyBorder="1" applyAlignment="1">
      <alignment horizontal="center"/>
    </xf>
    <xf numFmtId="9" fontId="1" fillId="0" borderId="1" xfId="3" applyNumberFormat="1" applyFont="1" applyBorder="1" applyAlignment="1">
      <alignment horizontal="center"/>
    </xf>
    <xf numFmtId="0" fontId="1" fillId="0" borderId="4" xfId="0" applyFont="1" applyFill="1" applyBorder="1" applyAlignment="1">
      <alignment horizontal="center" vertical="center"/>
    </xf>
    <xf numFmtId="177" fontId="2" fillId="0" borderId="1" xfId="0" applyNumberFormat="1" applyFont="1" applyFill="1" applyBorder="1" applyAlignment="1">
      <alignment horizontal="left" vertical="center" shrinkToFit="1"/>
    </xf>
    <xf numFmtId="176" fontId="1" fillId="2" borderId="1" xfId="0" applyNumberFormat="1" applyFont="1" applyFill="1" applyBorder="1" applyAlignment="1">
      <alignment horizontal="right"/>
    </xf>
    <xf numFmtId="0" fontId="1" fillId="0" borderId="5" xfId="0" applyFont="1" applyFill="1" applyBorder="1" applyAlignment="1">
      <alignment horizontal="center" vertical="center"/>
    </xf>
    <xf numFmtId="10" fontId="1" fillId="0" borderId="1" xfId="3" applyNumberFormat="1" applyFont="1" applyBorder="1" applyAlignment="1"/>
    <xf numFmtId="4" fontId="3" fillId="2" borderId="6" xfId="0" applyNumberFormat="1" applyFont="1" applyFill="1" applyBorder="1" applyAlignment="1">
      <alignment horizontal="right" vertical="center" shrinkToFit="1"/>
    </xf>
    <xf numFmtId="176" fontId="1" fillId="0" borderId="1" xfId="3" applyNumberFormat="1" applyFont="1" applyBorder="1" applyAlignment="1">
      <alignment horizontal="center" wrapText="1"/>
    </xf>
    <xf numFmtId="9" fontId="1" fillId="0" borderId="1" xfId="3" applyNumberFormat="1" applyFont="1" applyFill="1" applyBorder="1" applyAlignment="1">
      <alignment horizontal="center" vertical="center"/>
    </xf>
    <xf numFmtId="177" fontId="4" fillId="0" borderId="1" xfId="0" applyNumberFormat="1" applyFont="1" applyFill="1" applyBorder="1" applyAlignment="1">
      <alignment horizontal="left" vertical="center" shrinkToFit="1"/>
    </xf>
    <xf numFmtId="177" fontId="1" fillId="0" borderId="1" xfId="0" applyNumberFormat="1" applyFont="1" applyFill="1" applyBorder="1" applyAlignment="1"/>
    <xf numFmtId="0" fontId="1" fillId="2" borderId="1" xfId="0" applyFont="1" applyFill="1" applyBorder="1" applyAlignment="1"/>
    <xf numFmtId="0" fontId="1" fillId="0" borderId="1" xfId="0" applyFont="1" applyFill="1" applyBorder="1" applyAlignment="1">
      <alignment wrapText="1"/>
    </xf>
    <xf numFmtId="0" fontId="5" fillId="0" borderId="0" xfId="53" applyFont="1" applyFill="1" applyAlignment="1">
      <alignment wrapText="1"/>
    </xf>
    <xf numFmtId="0" fontId="6" fillId="0" borderId="0" xfId="53" applyFont="1" applyFill="1" applyAlignment="1">
      <alignment vertical="center" wrapText="1"/>
    </xf>
    <xf numFmtId="0" fontId="7" fillId="0" borderId="0" xfId="0" applyFont="1" applyFill="1"/>
    <xf numFmtId="0" fontId="3" fillId="0" borderId="0" xfId="0" applyFont="1" applyFill="1" applyAlignment="1">
      <alignment wrapText="1"/>
    </xf>
    <xf numFmtId="0" fontId="3" fillId="0" borderId="0" xfId="53" applyFont="1" applyFill="1" applyAlignment="1">
      <alignment wrapText="1"/>
    </xf>
    <xf numFmtId="0" fontId="3" fillId="0" borderId="0" xfId="53" applyFont="1" applyFill="1" applyBorder="1" applyAlignment="1">
      <alignment wrapText="1"/>
    </xf>
    <xf numFmtId="0" fontId="8" fillId="0" borderId="0" xfId="53" applyFont="1" applyFill="1" applyBorder="1" applyAlignment="1">
      <alignment horizontal="center" vertical="center" wrapText="1"/>
    </xf>
    <xf numFmtId="0" fontId="2" fillId="0" borderId="1" xfId="53" applyFont="1" applyFill="1" applyBorder="1" applyAlignment="1">
      <alignment horizontal="center" vertical="center" wrapText="1"/>
    </xf>
    <xf numFmtId="49" fontId="2" fillId="0" borderId="1" xfId="53" applyNumberFormat="1" applyFont="1" applyFill="1" applyBorder="1" applyAlignment="1">
      <alignment horizontal="center" vertical="center" wrapText="1"/>
    </xf>
    <xf numFmtId="49" fontId="2" fillId="0" borderId="1" xfId="53" applyNumberFormat="1" applyFont="1" applyFill="1" applyBorder="1" applyAlignment="1">
      <alignment horizontal="left" vertical="center" wrapText="1"/>
    </xf>
    <xf numFmtId="0" fontId="2" fillId="0" borderId="1" xfId="53" applyFont="1" applyFill="1" applyBorder="1" applyAlignment="1">
      <alignment vertical="center" wrapText="1"/>
    </xf>
    <xf numFmtId="178" fontId="2" fillId="0" borderId="1" xfId="53" applyNumberFormat="1" applyFont="1" applyFill="1" applyBorder="1" applyAlignment="1">
      <alignment horizontal="right" vertical="center" wrapText="1"/>
    </xf>
    <xf numFmtId="10" fontId="2" fillId="0" borderId="1" xfId="53" applyNumberFormat="1" applyFont="1" applyFill="1" applyBorder="1" applyAlignment="1">
      <alignment horizontal="right" vertical="center" wrapText="1"/>
    </xf>
    <xf numFmtId="178" fontId="2" fillId="0" borderId="1" xfId="53" applyNumberFormat="1" applyFont="1" applyFill="1" applyBorder="1" applyAlignment="1">
      <alignment horizontal="center" vertical="center" wrapText="1"/>
    </xf>
    <xf numFmtId="49" fontId="2" fillId="0" borderId="2" xfId="53" applyNumberFormat="1" applyFont="1" applyFill="1" applyBorder="1" applyAlignment="1">
      <alignment horizontal="justify" vertical="top" wrapText="1"/>
    </xf>
    <xf numFmtId="49" fontId="2" fillId="0" borderId="7" xfId="53" applyNumberFormat="1" applyFont="1" applyFill="1" applyBorder="1" applyAlignment="1">
      <alignment horizontal="justify" vertical="top" wrapText="1"/>
    </xf>
    <xf numFmtId="49" fontId="2" fillId="0" borderId="3" xfId="53" applyNumberFormat="1" applyFont="1" applyFill="1" applyBorder="1" applyAlignment="1">
      <alignment horizontal="justify" vertical="top" wrapText="1"/>
    </xf>
    <xf numFmtId="49" fontId="2" fillId="0" borderId="1" xfId="53" applyNumberFormat="1" applyFont="1" applyFill="1" applyBorder="1" applyAlignment="1">
      <alignment horizontal="left" vertical="top" wrapText="1"/>
    </xf>
    <xf numFmtId="0" fontId="2" fillId="0" borderId="2" xfId="53" applyFont="1" applyFill="1" applyBorder="1" applyAlignment="1">
      <alignment horizontal="center" vertical="center" wrapText="1"/>
    </xf>
    <xf numFmtId="0" fontId="2" fillId="0" borderId="7" xfId="53" applyFont="1" applyFill="1" applyBorder="1" applyAlignment="1">
      <alignment horizontal="center" vertical="center" wrapText="1"/>
    </xf>
    <xf numFmtId="0" fontId="2" fillId="0" borderId="3" xfId="53" applyFont="1" applyFill="1" applyBorder="1" applyAlignment="1">
      <alignment horizontal="center" vertical="center" wrapText="1"/>
    </xf>
    <xf numFmtId="0" fontId="2" fillId="0" borderId="8" xfId="53" applyFont="1" applyFill="1" applyBorder="1" applyAlignment="1">
      <alignment horizontal="center" vertical="center" wrapText="1"/>
    </xf>
    <xf numFmtId="0" fontId="2" fillId="0" borderId="5" xfId="53"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vertical="center"/>
    </xf>
    <xf numFmtId="0" fontId="10" fillId="0" borderId="1" xfId="0" applyFont="1" applyFill="1" applyBorder="1" applyAlignment="1">
      <alignment horizontal="left" vertical="center" wrapText="1"/>
    </xf>
    <xf numFmtId="49" fontId="3" fillId="0" borderId="1" xfId="54" applyNumberFormat="1" applyFont="1" applyFill="1" applyBorder="1" applyAlignment="1">
      <alignment horizontal="left" vertical="center" wrapText="1"/>
    </xf>
    <xf numFmtId="0" fontId="9" fillId="0" borderId="1" xfId="0" applyFont="1" applyFill="1" applyBorder="1" applyAlignment="1">
      <alignment horizontal="right" vertical="center"/>
    </xf>
    <xf numFmtId="0" fontId="9" fillId="0" borderId="1" xfId="0" applyFont="1" applyFill="1" applyBorder="1" applyAlignment="1">
      <alignment horizontal="left" vertical="center"/>
    </xf>
    <xf numFmtId="0" fontId="1" fillId="0" borderId="1" xfId="52" applyFont="1" applyFill="1" applyBorder="1" applyAlignment="1">
      <alignment horizontal="left" vertical="center" wrapText="1"/>
    </xf>
    <xf numFmtId="9" fontId="1" fillId="0" borderId="1" xfId="52" applyNumberFormat="1" applyFont="1" applyFill="1" applyBorder="1" applyAlignment="1">
      <alignment horizontal="center" vertical="center" wrapText="1"/>
    </xf>
    <xf numFmtId="9" fontId="2" fillId="0" borderId="1" xfId="52"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52" applyFont="1" applyFill="1" applyBorder="1" applyAlignment="1">
      <alignment horizontal="center" vertical="center" wrapText="1"/>
    </xf>
    <xf numFmtId="9" fontId="9" fillId="0" borderId="1" xfId="0" applyNumberFormat="1" applyFont="1" applyFill="1" applyBorder="1" applyAlignment="1">
      <alignment horizontal="center" vertical="center"/>
    </xf>
    <xf numFmtId="0" fontId="1" fillId="0" borderId="1" xfId="0" applyFont="1" applyFill="1" applyBorder="1" applyAlignment="1">
      <alignment horizontal="left" vertical="center"/>
    </xf>
    <xf numFmtId="0" fontId="11" fillId="0" borderId="1" xfId="52" applyFont="1" applyFill="1" applyBorder="1" applyAlignment="1">
      <alignment horizontal="left" vertical="center" wrapText="1"/>
    </xf>
    <xf numFmtId="0" fontId="11" fillId="0" borderId="1" xfId="0" applyFont="1" applyFill="1" applyBorder="1" applyAlignment="1">
      <alignment vertical="center" wrapText="1"/>
    </xf>
    <xf numFmtId="0" fontId="1" fillId="0" borderId="3" xfId="0" applyFont="1" applyFill="1" applyBorder="1" applyAlignment="1">
      <alignment horizontal="left" vertical="center" wrapText="1"/>
    </xf>
    <xf numFmtId="0" fontId="6" fillId="0" borderId="1" xfId="0" applyFont="1" applyFill="1" applyBorder="1" applyAlignment="1"/>
    <xf numFmtId="0" fontId="2" fillId="0" borderId="4" xfId="53" applyFont="1" applyFill="1" applyBorder="1" applyAlignment="1">
      <alignment horizontal="center" vertical="center" wrapText="1"/>
    </xf>
    <xf numFmtId="0" fontId="2" fillId="0" borderId="1" xfId="53" applyFont="1" applyFill="1" applyBorder="1" applyAlignment="1">
      <alignment horizontal="center" wrapText="1"/>
    </xf>
    <xf numFmtId="0" fontId="1" fillId="0" borderId="0" xfId="0" applyFont="1" applyFill="1" applyBorder="1" applyAlignment="1">
      <alignment horizontal="right" vertical="center"/>
    </xf>
    <xf numFmtId="0" fontId="9" fillId="0" borderId="8"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9" fillId="0" borderId="4"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2" fillId="0" borderId="1" xfId="53"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2" fillId="0" borderId="9" xfId="53" applyFont="1" applyFill="1" applyBorder="1" applyAlignment="1">
      <alignment horizontal="center" vertical="center" wrapText="1"/>
    </xf>
    <xf numFmtId="0" fontId="2" fillId="0" borderId="10" xfId="53" applyFont="1" applyFill="1" applyBorder="1" applyAlignment="1">
      <alignment horizontal="center" vertical="center" wrapText="1"/>
    </xf>
    <xf numFmtId="0" fontId="1" fillId="0" borderId="11" xfId="56" applyFont="1" applyFill="1" applyBorder="1" applyAlignment="1">
      <alignment horizontal="left" vertical="center" wrapText="1"/>
    </xf>
    <xf numFmtId="0" fontId="0" fillId="0" borderId="11" xfId="56" applyFont="1" applyFill="1" applyBorder="1" applyAlignment="1">
      <alignment horizontal="center" vertical="center" wrapText="1"/>
    </xf>
    <xf numFmtId="0" fontId="0" fillId="0" borderId="0" xfId="56" applyFont="1" applyFill="1" applyBorder="1" applyAlignment="1">
      <alignment horizontal="center" vertical="center" wrapText="1"/>
    </xf>
    <xf numFmtId="0" fontId="13" fillId="0" borderId="1" xfId="52" applyFont="1" applyFill="1" applyBorder="1" applyAlignment="1">
      <alignment horizontal="center" vertical="center" wrapText="1"/>
    </xf>
    <xf numFmtId="49" fontId="14" fillId="0" borderId="1" xfId="53" applyNumberFormat="1" applyFont="1" applyFill="1" applyBorder="1" applyAlignment="1">
      <alignment horizontal="left" vertical="center" wrapText="1"/>
    </xf>
    <xf numFmtId="9" fontId="1" fillId="0" borderId="1" xfId="0" applyNumberFormat="1" applyFont="1" applyFill="1" applyBorder="1" applyAlignment="1">
      <alignment horizontal="center" vertical="center" wrapText="1"/>
    </xf>
    <xf numFmtId="0" fontId="2" fillId="0" borderId="12" xfId="53" applyFont="1" applyFill="1" applyBorder="1" applyAlignment="1">
      <alignment horizontal="center" vertical="center" wrapText="1"/>
    </xf>
    <xf numFmtId="0" fontId="5" fillId="0" borderId="0" xfId="0" applyFont="1" applyFill="1" applyAlignment="1"/>
    <xf numFmtId="0" fontId="1" fillId="0" borderId="0" xfId="0" applyFont="1" applyFill="1" applyAlignment="1"/>
    <xf numFmtId="0" fontId="3" fillId="0" borderId="0" xfId="0" applyFont="1" applyFill="1" applyBorder="1" applyAlignment="1"/>
    <xf numFmtId="0" fontId="15" fillId="0" borderId="0" xfId="54" applyFont="1" applyFill="1" applyAlignment="1">
      <alignment horizontal="center" vertical="center"/>
    </xf>
    <xf numFmtId="0" fontId="15" fillId="0" borderId="0" xfId="54" applyFont="1" applyFill="1" applyBorder="1" applyAlignment="1">
      <alignment horizontal="center" vertical="center"/>
    </xf>
    <xf numFmtId="0" fontId="3" fillId="0" borderId="0" xfId="54" applyFont="1" applyFill="1" applyBorder="1" applyAlignment="1">
      <alignment vertical="center"/>
    </xf>
    <xf numFmtId="0" fontId="3" fillId="0" borderId="0" xfId="0" applyFont="1" applyFill="1" applyAlignment="1"/>
    <xf numFmtId="0" fontId="16" fillId="0" borderId="0" xfId="0" applyFont="1" applyFill="1" applyBorder="1" applyAlignment="1">
      <alignment horizontal="center" vertical="center"/>
    </xf>
    <xf numFmtId="0" fontId="6" fillId="0" borderId="10" xfId="0" applyFont="1" applyFill="1" applyBorder="1" applyAlignment="1">
      <alignment horizontal="left" vertical="center"/>
    </xf>
    <xf numFmtId="0" fontId="17" fillId="0" borderId="0" xfId="0" applyFont="1" applyFill="1" applyAlignment="1">
      <alignment horizontal="center" vertical="center"/>
    </xf>
    <xf numFmtId="0" fontId="6" fillId="0" borderId="0" xfId="0" applyFont="1" applyFill="1" applyAlignment="1">
      <alignment horizontal="right" vertical="center"/>
    </xf>
    <xf numFmtId="0" fontId="2" fillId="0" borderId="0" xfId="0" applyNumberFormat="1" applyFont="1" applyFill="1" applyBorder="1" applyAlignment="1" applyProtection="1">
      <alignment horizontal="right" vertical="center"/>
    </xf>
    <xf numFmtId="0" fontId="6" fillId="0" borderId="1" xfId="0" applyFont="1" applyFill="1" applyBorder="1" applyAlignment="1">
      <alignment horizontal="center" vertical="center"/>
    </xf>
    <xf numFmtId="0" fontId="6" fillId="0" borderId="1" xfId="0" applyFont="1" applyFill="1" applyBorder="1" applyAlignment="1">
      <alignment horizontal="left" vertical="center"/>
    </xf>
    <xf numFmtId="0" fontId="17" fillId="0" borderId="1" xfId="0" applyFont="1" applyFill="1" applyBorder="1" applyAlignment="1">
      <alignment horizontal="left" vertical="center"/>
    </xf>
    <xf numFmtId="49" fontId="6" fillId="0" borderId="1" xfId="0" applyNumberFormat="1" applyFont="1" applyFill="1" applyBorder="1" applyAlignment="1">
      <alignment vertical="center" wrapText="1"/>
    </xf>
    <xf numFmtId="49" fontId="6"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xf>
    <xf numFmtId="0" fontId="18" fillId="0" borderId="2" xfId="0" applyNumberFormat="1" applyFont="1" applyFill="1" applyBorder="1" applyAlignment="1">
      <alignment horizontal="left" vertical="center" wrapText="1"/>
    </xf>
    <xf numFmtId="0" fontId="18" fillId="0" borderId="7" xfId="0" applyNumberFormat="1" applyFont="1" applyFill="1" applyBorder="1" applyAlignment="1">
      <alignment horizontal="left" vertical="center" wrapText="1"/>
    </xf>
    <xf numFmtId="0" fontId="18" fillId="0" borderId="3" xfId="0" applyNumberFormat="1" applyFont="1" applyFill="1" applyBorder="1" applyAlignment="1">
      <alignment horizontal="left" vertical="center" wrapText="1"/>
    </xf>
    <xf numFmtId="0" fontId="6" fillId="0" borderId="2" xfId="0" applyNumberFormat="1" applyFont="1" applyFill="1" applyBorder="1" applyAlignment="1">
      <alignment horizontal="center" vertical="center" wrapText="1"/>
    </xf>
    <xf numFmtId="0" fontId="6" fillId="0" borderId="7" xfId="0" applyNumberFormat="1" applyFont="1" applyFill="1" applyBorder="1" applyAlignment="1">
      <alignment horizontal="center" vertical="center" wrapText="1"/>
    </xf>
    <xf numFmtId="0" fontId="6" fillId="0" borderId="13"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5" xfId="0" applyFont="1" applyFill="1" applyBorder="1" applyAlignment="1">
      <alignment horizontal="center" vertical="center"/>
    </xf>
    <xf numFmtId="49" fontId="19" fillId="0" borderId="1" xfId="0" applyNumberFormat="1" applyFont="1" applyFill="1" applyBorder="1" applyAlignment="1">
      <alignment horizontal="center" vertical="center" wrapText="1"/>
    </xf>
    <xf numFmtId="178" fontId="19" fillId="0" borderId="1" xfId="0" applyNumberFormat="1" applyFont="1" applyFill="1" applyBorder="1" applyAlignment="1">
      <alignment horizontal="center" vertical="center" wrapText="1"/>
    </xf>
    <xf numFmtId="49" fontId="19" fillId="0" borderId="2" xfId="0" applyNumberFormat="1" applyFont="1" applyFill="1" applyBorder="1" applyAlignment="1">
      <alignment horizontal="left" vertical="center" wrapText="1"/>
    </xf>
    <xf numFmtId="49" fontId="19" fillId="0" borderId="7" xfId="0" applyNumberFormat="1" applyFont="1" applyFill="1" applyBorder="1" applyAlignment="1">
      <alignment horizontal="left" vertical="center" wrapText="1"/>
    </xf>
    <xf numFmtId="179" fontId="3" fillId="0" borderId="1" xfId="0" applyNumberFormat="1" applyFont="1" applyFill="1" applyBorder="1" applyAlignment="1">
      <alignment horizontal="right" vertical="center" wrapText="1"/>
    </xf>
    <xf numFmtId="49" fontId="19" fillId="0" borderId="2" xfId="0" applyNumberFormat="1" applyFont="1" applyFill="1" applyBorder="1" applyAlignment="1">
      <alignment vertical="center" wrapText="1"/>
    </xf>
    <xf numFmtId="49" fontId="19" fillId="0" borderId="7" xfId="0" applyNumberFormat="1" applyFont="1" applyFill="1" applyBorder="1" applyAlignment="1">
      <alignment vertical="center" wrapText="1"/>
    </xf>
    <xf numFmtId="49" fontId="6" fillId="0" borderId="8" xfId="54" applyNumberFormat="1" applyFont="1" applyFill="1" applyBorder="1" applyAlignment="1">
      <alignment horizontal="center" vertical="center"/>
    </xf>
    <xf numFmtId="0" fontId="6" fillId="0" borderId="1" xfId="54" applyFont="1" applyFill="1" applyBorder="1" applyAlignment="1">
      <alignment horizontal="center" vertical="center"/>
    </xf>
    <xf numFmtId="49" fontId="6" fillId="0" borderId="8" xfId="54" applyNumberFormat="1" applyFont="1" applyFill="1" applyBorder="1" applyAlignment="1">
      <alignment horizontal="center" vertical="center" wrapText="1"/>
    </xf>
    <xf numFmtId="49" fontId="6" fillId="0" borderId="2" xfId="54" applyNumberFormat="1" applyFont="1" applyFill="1" applyBorder="1" applyAlignment="1">
      <alignment horizontal="center" vertical="center" wrapText="1"/>
    </xf>
    <xf numFmtId="49" fontId="15" fillId="0" borderId="8" xfId="54" applyNumberFormat="1" applyFont="1" applyFill="1" applyBorder="1" applyAlignment="1">
      <alignment horizontal="center" vertical="center"/>
    </xf>
    <xf numFmtId="0" fontId="0" fillId="0" borderId="8"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49" fontId="15" fillId="0" borderId="8" xfId="54" applyNumberFormat="1" applyFont="1" applyFill="1" applyBorder="1" applyAlignment="1">
      <alignment horizontal="center" vertical="center" wrapText="1"/>
    </xf>
    <xf numFmtId="49" fontId="15" fillId="0" borderId="2" xfId="54" applyNumberFormat="1" applyFont="1" applyFill="1" applyBorder="1" applyAlignment="1">
      <alignment horizontal="left" vertical="center" wrapText="1"/>
    </xf>
    <xf numFmtId="49" fontId="15" fillId="0" borderId="4" xfId="54" applyNumberFormat="1" applyFont="1" applyFill="1" applyBorder="1" applyAlignment="1">
      <alignment horizontal="center" vertical="center"/>
    </xf>
    <xf numFmtId="0" fontId="0" fillId="0" borderId="4"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0" fillId="0" borderId="1" xfId="0" applyFont="1" applyFill="1" applyBorder="1" applyAlignment="1">
      <alignment horizontal="center" vertical="center" wrapText="1"/>
    </xf>
    <xf numFmtId="0" fontId="0" fillId="0" borderId="1" xfId="0" applyNumberFormat="1" applyFont="1" applyFill="1" applyBorder="1" applyAlignment="1" applyProtection="1">
      <alignment horizontal="center" vertical="center" wrapText="1"/>
    </xf>
    <xf numFmtId="9" fontId="9" fillId="0" borderId="1" xfId="0" applyNumberFormat="1" applyFont="1" applyFill="1" applyBorder="1" applyAlignment="1">
      <alignment horizontal="left" vertical="center" wrapText="1"/>
    </xf>
    <xf numFmtId="0" fontId="9" fillId="0" borderId="1" xfId="0" applyFont="1" applyFill="1" applyBorder="1" applyAlignment="1">
      <alignment horizontal="center" vertical="center"/>
    </xf>
    <xf numFmtId="0" fontId="2" fillId="0" borderId="1" xfId="52" applyFont="1" applyFill="1" applyBorder="1" applyAlignment="1">
      <alignment horizontal="left" vertical="center" wrapText="1"/>
    </xf>
    <xf numFmtId="0" fontId="2" fillId="0" borderId="1" xfId="52" applyFont="1" applyFill="1" applyBorder="1" applyAlignment="1">
      <alignment horizontal="center" vertical="center" wrapText="1"/>
    </xf>
    <xf numFmtId="0" fontId="12" fillId="0" borderId="1" xfId="52" applyFont="1" applyFill="1" applyBorder="1" applyAlignment="1">
      <alignment horizontal="left" vertical="center" wrapText="1"/>
    </xf>
    <xf numFmtId="0" fontId="20" fillId="0" borderId="1" xfId="52"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1" fillId="0" borderId="0" xfId="0" applyFont="1" applyFill="1" applyAlignment="1">
      <alignment horizontal="right" vertical="center"/>
    </xf>
    <xf numFmtId="0" fontId="6" fillId="0" borderId="3" xfId="0" applyNumberFormat="1" applyFont="1" applyFill="1" applyBorder="1" applyAlignment="1">
      <alignment horizontal="center" vertical="center" wrapText="1"/>
    </xf>
    <xf numFmtId="0" fontId="6" fillId="0" borderId="8" xfId="0" applyFont="1" applyFill="1" applyBorder="1" applyAlignment="1">
      <alignment horizontal="center" vertical="center"/>
    </xf>
    <xf numFmtId="0" fontId="6" fillId="0" borderId="5" xfId="0" applyFont="1" applyFill="1" applyBorder="1" applyAlignment="1">
      <alignment horizontal="center" vertical="center" wrapText="1"/>
    </xf>
    <xf numFmtId="9" fontId="13" fillId="0" borderId="1" xfId="0" applyNumberFormat="1" applyFont="1" applyFill="1" applyBorder="1" applyAlignment="1">
      <alignment vertical="center" wrapText="1"/>
    </xf>
    <xf numFmtId="0" fontId="3" fillId="0" borderId="1" xfId="0" applyFont="1" applyFill="1" applyBorder="1" applyAlignment="1"/>
    <xf numFmtId="49" fontId="6" fillId="0" borderId="7" xfId="54" applyNumberFormat="1" applyFont="1" applyFill="1" applyBorder="1" applyAlignment="1">
      <alignment horizontal="center" vertical="center" wrapText="1"/>
    </xf>
    <xf numFmtId="49" fontId="6" fillId="0" borderId="3" xfId="54" applyNumberFormat="1" applyFont="1" applyFill="1" applyBorder="1" applyAlignment="1">
      <alignment horizontal="center" vertical="center" wrapText="1"/>
    </xf>
    <xf numFmtId="49" fontId="15" fillId="0" borderId="7" xfId="54" applyNumberFormat="1" applyFont="1" applyFill="1" applyBorder="1" applyAlignment="1">
      <alignment horizontal="left" vertical="center" wrapText="1"/>
    </xf>
    <xf numFmtId="49" fontId="15" fillId="0" borderId="3" xfId="54" applyNumberFormat="1" applyFont="1" applyFill="1" applyBorder="1" applyAlignment="1">
      <alignment horizontal="left" vertical="center" wrapText="1"/>
    </xf>
    <xf numFmtId="0" fontId="9" fillId="0" borderId="7"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3" xfId="0" applyFont="1" applyFill="1" applyBorder="1" applyAlignment="1">
      <alignment horizontal="center" vertical="center" wrapText="1"/>
    </xf>
    <xf numFmtId="0" fontId="16" fillId="0" borderId="0" xfId="0" applyFont="1" applyFill="1" applyAlignment="1">
      <alignment horizontal="center" vertical="center"/>
    </xf>
    <xf numFmtId="0" fontId="6" fillId="0" borderId="10" xfId="0" applyFont="1" applyFill="1" applyBorder="1" applyAlignment="1">
      <alignment vertical="center"/>
    </xf>
    <xf numFmtId="0" fontId="6" fillId="0" borderId="8"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49" fontId="18" fillId="0" borderId="1" xfId="0" applyNumberFormat="1" applyFont="1" applyFill="1" applyBorder="1" applyAlignment="1">
      <alignment horizontal="left" vertical="center" wrapText="1"/>
    </xf>
    <xf numFmtId="0" fontId="6" fillId="0" borderId="4" xfId="0" applyFont="1" applyFill="1" applyBorder="1" applyAlignment="1">
      <alignment horizontal="left" vertical="center" wrapText="1"/>
    </xf>
    <xf numFmtId="49" fontId="10" fillId="0" borderId="1" xfId="0" applyNumberFormat="1"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2" xfId="0" applyFont="1" applyFill="1" applyBorder="1" applyAlignment="1">
      <alignment horizontal="left" vertical="center"/>
    </xf>
    <xf numFmtId="0" fontId="6" fillId="0" borderId="7" xfId="0" applyFont="1" applyFill="1" applyBorder="1" applyAlignment="1">
      <alignment horizontal="left" vertical="center"/>
    </xf>
    <xf numFmtId="0" fontId="6" fillId="0" borderId="3" xfId="0" applyFont="1" applyFill="1" applyBorder="1" applyAlignment="1">
      <alignment horizontal="left" vertical="center"/>
    </xf>
    <xf numFmtId="0" fontId="18" fillId="0" borderId="2" xfId="0" applyFont="1" applyFill="1" applyBorder="1" applyAlignment="1">
      <alignment horizontal="left" vertical="center"/>
    </xf>
    <xf numFmtId="0" fontId="18" fillId="0" borderId="7" xfId="0" applyFont="1" applyFill="1" applyBorder="1" applyAlignment="1">
      <alignment horizontal="left" vertical="center"/>
    </xf>
    <xf numFmtId="0" fontId="18" fillId="0" borderId="3" xfId="0" applyFont="1" applyFill="1" applyBorder="1" applyAlignment="1">
      <alignment horizontal="left" vertical="center"/>
    </xf>
    <xf numFmtId="49" fontId="3" fillId="0" borderId="1" xfId="0" applyNumberFormat="1" applyFont="1" applyFill="1" applyBorder="1" applyAlignment="1">
      <alignment horizontal="left" vertical="center" wrapText="1"/>
    </xf>
    <xf numFmtId="0" fontId="21" fillId="0" borderId="0" xfId="0" applyFont="1" applyFill="1"/>
    <xf numFmtId="0" fontId="0" fillId="0" borderId="0" xfId="0" applyFill="1"/>
    <xf numFmtId="0" fontId="22" fillId="0" borderId="0" xfId="0" applyFont="1" applyFill="1" applyAlignment="1">
      <alignment horizontal="center" vertical="center" wrapText="1"/>
    </xf>
    <xf numFmtId="0" fontId="2" fillId="0" borderId="0" xfId="0" applyFont="1" applyFill="1" applyAlignment="1">
      <alignment vertical="center"/>
    </xf>
    <xf numFmtId="0" fontId="23" fillId="0" borderId="0" xfId="0" applyFont="1" applyFill="1" applyAlignment="1">
      <alignment horizontal="left" vertical="center" wrapText="1"/>
    </xf>
    <xf numFmtId="0" fontId="20" fillId="0" borderId="15" xfId="0" applyFont="1" applyFill="1" applyBorder="1" applyAlignment="1">
      <alignment horizontal="center" vertical="center" wrapText="1"/>
    </xf>
    <xf numFmtId="0" fontId="20" fillId="0" borderId="15" xfId="0" applyFont="1" applyFill="1" applyBorder="1" applyAlignment="1">
      <alignment horizontal="left" vertical="center" wrapText="1"/>
    </xf>
    <xf numFmtId="177" fontId="20" fillId="0" borderId="15" xfId="1" applyNumberFormat="1" applyFont="1" applyFill="1" applyBorder="1" applyAlignment="1" applyProtection="1">
      <alignment vertical="center"/>
    </xf>
    <xf numFmtId="0" fontId="20" fillId="0" borderId="0" xfId="0" applyFont="1" applyFill="1" applyAlignment="1">
      <alignment vertical="center"/>
    </xf>
    <xf numFmtId="0" fontId="20" fillId="0" borderId="0" xfId="0" applyFont="1" applyFill="1" applyAlignment="1">
      <alignment vertical="center" wrapText="1"/>
    </xf>
    <xf numFmtId="0" fontId="24" fillId="0" borderId="0" xfId="0" applyFont="1" applyFill="1" applyAlignment="1">
      <alignment vertical="center"/>
    </xf>
    <xf numFmtId="0" fontId="25" fillId="0" borderId="0" xfId="0" applyFont="1" applyFill="1" applyAlignment="1">
      <alignment vertical="center"/>
    </xf>
    <xf numFmtId="0" fontId="26" fillId="0" borderId="0" xfId="0" applyFont="1" applyFill="1" applyAlignment="1">
      <alignment horizontal="left" vertical="center" wrapText="1"/>
    </xf>
    <xf numFmtId="0" fontId="20" fillId="0" borderId="0" xfId="0" applyFont="1" applyFill="1" applyAlignment="1">
      <alignment horizontal="right" vertical="center" wrapText="1"/>
    </xf>
    <xf numFmtId="0" fontId="27" fillId="0" borderId="0" xfId="0" applyFont="1" applyFill="1" applyAlignment="1">
      <alignment horizontal="left" vertical="center" wrapText="1"/>
    </xf>
    <xf numFmtId="0" fontId="20" fillId="0" borderId="0" xfId="0" applyFont="1" applyFill="1" applyAlignment="1">
      <alignment horizontal="right" vertical="center"/>
    </xf>
    <xf numFmtId="43" fontId="20" fillId="0" borderId="15" xfId="1" applyFont="1" applyFill="1" applyBorder="1" applyAlignment="1" applyProtection="1">
      <alignment horizontal="right" vertical="center"/>
    </xf>
    <xf numFmtId="0" fontId="20" fillId="0" borderId="0" xfId="0" applyFont="1" applyFill="1" applyAlignment="1">
      <alignment horizontal="justify" vertical="center" wrapText="1"/>
    </xf>
    <xf numFmtId="0" fontId="20" fillId="0" borderId="0" xfId="0" applyFont="1" applyFill="1" applyAlignment="1">
      <alignment horizontal="left" vertical="center" wrapText="1"/>
    </xf>
    <xf numFmtId="0" fontId="28" fillId="0" borderId="0" xfId="0" applyFont="1" applyFill="1" applyAlignment="1">
      <alignment horizontal="justify" vertical="center" wrapText="1"/>
    </xf>
    <xf numFmtId="0" fontId="29" fillId="0" borderId="0" xfId="0" applyFont="1" applyFill="1" applyAlignment="1">
      <alignment horizontal="left" vertical="center" wrapText="1"/>
    </xf>
    <xf numFmtId="0" fontId="30" fillId="0" borderId="0" xfId="0" applyFont="1" applyFill="1"/>
    <xf numFmtId="0" fontId="7" fillId="0" borderId="0" xfId="0" applyFont="1" applyFill="1" applyAlignment="1">
      <alignment horizontal="center"/>
    </xf>
    <xf numFmtId="0" fontId="2" fillId="0" borderId="1" xfId="0" applyFont="1" applyFill="1" applyBorder="1" applyAlignment="1">
      <alignment horizontal="center" vertical="center" shrinkToFit="1"/>
    </xf>
    <xf numFmtId="0" fontId="4" fillId="0" borderId="1" xfId="0" applyFont="1" applyFill="1" applyBorder="1" applyAlignment="1">
      <alignment horizontal="left" vertical="center" shrinkToFit="1"/>
    </xf>
    <xf numFmtId="0" fontId="2" fillId="0" borderId="1" xfId="0" applyFont="1" applyFill="1" applyBorder="1" applyAlignment="1">
      <alignment horizontal="left" vertical="center" shrinkToFit="1"/>
    </xf>
    <xf numFmtId="0" fontId="2" fillId="0" borderId="1" xfId="0" applyFont="1" applyFill="1" applyBorder="1" applyAlignment="1">
      <alignment horizontal="right" vertical="center" wrapText="1" shrinkToFit="1"/>
    </xf>
    <xf numFmtId="0" fontId="2" fillId="0" borderId="1" xfId="0" applyFont="1" applyFill="1" applyBorder="1" applyAlignment="1">
      <alignment horizontal="right" vertical="center" shrinkToFit="1"/>
    </xf>
    <xf numFmtId="43" fontId="6" fillId="0" borderId="6" xfId="1" applyFont="1" applyFill="1" applyBorder="1" applyAlignment="1">
      <alignment horizontal="center" vertical="center"/>
    </xf>
    <xf numFmtId="0" fontId="11" fillId="0" borderId="0" xfId="0" applyFont="1" applyFill="1" applyBorder="1" applyAlignment="1">
      <alignment horizontal="left" vertical="center" wrapText="1" shrinkToFit="1"/>
    </xf>
    <xf numFmtId="0" fontId="2" fillId="0" borderId="0" xfId="0" applyFont="1" applyFill="1" applyBorder="1" applyAlignment="1">
      <alignment horizontal="left" vertical="center" wrapText="1" shrinkToFit="1"/>
    </xf>
    <xf numFmtId="0" fontId="31" fillId="0" borderId="0" xfId="0" applyFont="1" applyFill="1"/>
    <xf numFmtId="0" fontId="0" fillId="0" borderId="0" xfId="0" applyFont="1" applyFill="1"/>
    <xf numFmtId="0" fontId="7" fillId="0" borderId="0" xfId="0" applyFont="1" applyFill="1" applyAlignment="1">
      <alignment horizontal="center" vertical="center" wrapText="1"/>
    </xf>
    <xf numFmtId="0" fontId="1" fillId="0" borderId="0" xfId="0" applyFont="1" applyFill="1"/>
    <xf numFmtId="0" fontId="10" fillId="0" borderId="0" xfId="0" applyFont="1" applyFill="1"/>
    <xf numFmtId="0" fontId="0" fillId="0" borderId="0" xfId="0" applyFont="1"/>
    <xf numFmtId="0" fontId="32" fillId="0" borderId="0" xfId="0" applyFont="1" applyFill="1" applyAlignment="1">
      <alignment horizontal="center" vertical="center"/>
    </xf>
    <xf numFmtId="0" fontId="1" fillId="0" borderId="0" xfId="0" applyFont="1" applyFill="1" applyAlignment="1">
      <alignment vertical="center"/>
    </xf>
    <xf numFmtId="0" fontId="1" fillId="0" borderId="0" xfId="0" applyFont="1" applyFill="1" applyAlignment="1">
      <alignment horizontal="left"/>
    </xf>
    <xf numFmtId="0" fontId="1" fillId="0" borderId="1" xfId="0" applyFont="1" applyFill="1" applyBorder="1" applyAlignment="1">
      <alignment horizontal="center" vertical="center" wrapText="1" shrinkToFit="1"/>
    </xf>
    <xf numFmtId="0" fontId="1" fillId="0" borderId="1" xfId="0" applyFont="1" applyFill="1" applyBorder="1" applyAlignment="1">
      <alignment horizontal="center" vertical="center" shrinkToFit="1"/>
    </xf>
    <xf numFmtId="43" fontId="1" fillId="0" borderId="6" xfId="1" applyFont="1" applyFill="1" applyBorder="1" applyAlignment="1">
      <alignment horizontal="center" vertical="center"/>
    </xf>
    <xf numFmtId="0" fontId="1" fillId="0" borderId="1" xfId="0" applyFont="1" applyFill="1" applyBorder="1" applyAlignment="1">
      <alignment horizontal="left" vertical="center" shrinkToFit="1"/>
    </xf>
    <xf numFmtId="0" fontId="10" fillId="0" borderId="0" xfId="0" applyFont="1" applyFill="1" applyBorder="1" applyAlignment="1">
      <alignment vertical="center"/>
    </xf>
    <xf numFmtId="0" fontId="33" fillId="0" borderId="0" xfId="0" applyFont="1" applyFill="1" applyAlignment="1">
      <alignment horizontal="center" vertical="center" wrapText="1"/>
    </xf>
    <xf numFmtId="0" fontId="10" fillId="0" borderId="1" xfId="0" applyFont="1" applyFill="1" applyBorder="1" applyAlignment="1">
      <alignment horizontal="center" vertical="center" wrapText="1" shrinkToFit="1"/>
    </xf>
    <xf numFmtId="0" fontId="10" fillId="0" borderId="1" xfId="0" applyFont="1" applyFill="1" applyBorder="1" applyAlignment="1">
      <alignment horizontal="center" vertical="center" shrinkToFit="1"/>
    </xf>
    <xf numFmtId="43" fontId="10" fillId="0" borderId="6" xfId="1" applyFont="1" applyFill="1" applyBorder="1" applyAlignment="1">
      <alignment horizontal="center" vertical="center"/>
    </xf>
    <xf numFmtId="0" fontId="10" fillId="0" borderId="1" xfId="0" applyFont="1" applyFill="1" applyBorder="1" applyAlignment="1">
      <alignment horizontal="left" vertical="center" shrinkToFit="1"/>
    </xf>
    <xf numFmtId="0" fontId="34" fillId="0" borderId="0" xfId="50" applyFont="1" applyFill="1" applyAlignment="1">
      <alignment vertical="center"/>
    </xf>
    <xf numFmtId="0" fontId="1" fillId="0" borderId="0" xfId="51" applyFont="1" applyFill="1" applyAlignment="1">
      <alignment vertical="center" wrapText="1"/>
    </xf>
    <xf numFmtId="0" fontId="6" fillId="0" borderId="0" xfId="50" applyFont="1" applyFill="1" applyAlignment="1">
      <alignment vertical="center"/>
    </xf>
    <xf numFmtId="0" fontId="35" fillId="0" borderId="0" xfId="50" applyFont="1" applyFill="1" applyAlignment="1">
      <alignment vertical="center"/>
    </xf>
    <xf numFmtId="0" fontId="10" fillId="0" borderId="0" xfId="0" applyFont="1" applyFill="1" applyAlignment="1">
      <alignment vertical="center"/>
    </xf>
    <xf numFmtId="0" fontId="0" fillId="0" borderId="0" xfId="0" applyFill="1" applyAlignment="1">
      <alignment vertical="center"/>
    </xf>
    <xf numFmtId="0" fontId="6" fillId="0" borderId="0" xfId="0" applyFont="1" applyFill="1" applyAlignment="1">
      <alignment vertical="center"/>
    </xf>
    <xf numFmtId="0" fontId="36" fillId="0" borderId="0" xfId="0" applyFont="1" applyFill="1" applyAlignment="1">
      <alignment horizontal="left"/>
    </xf>
    <xf numFmtId="0" fontId="2" fillId="0" borderId="10" xfId="0" applyNumberFormat="1" applyFont="1" applyFill="1" applyBorder="1" applyAlignment="1" applyProtection="1">
      <alignment horizontal="right" vertical="center" wrapText="1"/>
    </xf>
    <xf numFmtId="0" fontId="6" fillId="0" borderId="11" xfId="0" applyFont="1" applyFill="1" applyBorder="1" applyAlignment="1">
      <alignment horizontal="center" vertical="center" wrapText="1" shrinkToFit="1"/>
    </xf>
    <xf numFmtId="0" fontId="6" fillId="0" borderId="16" xfId="0" applyFont="1" applyFill="1" applyBorder="1" applyAlignment="1">
      <alignment horizontal="center" vertical="center" wrapText="1" shrinkToFit="1"/>
    </xf>
    <xf numFmtId="0" fontId="6" fillId="0" borderId="17" xfId="0" applyFont="1" applyFill="1" applyBorder="1" applyAlignment="1">
      <alignment horizontal="center" vertical="center" wrapText="1" shrinkToFit="1"/>
    </xf>
    <xf numFmtId="0" fontId="6" fillId="0" borderId="6" xfId="0" applyFont="1" applyFill="1" applyBorder="1" applyAlignment="1">
      <alignment horizontal="center" vertical="center" wrapText="1" shrinkToFit="1"/>
    </xf>
    <xf numFmtId="0" fontId="6" fillId="0" borderId="17" xfId="0" applyFont="1" applyFill="1" applyBorder="1" applyAlignment="1">
      <alignment horizontal="left" vertical="center" shrinkToFit="1"/>
    </xf>
    <xf numFmtId="0" fontId="6" fillId="0" borderId="6" xfId="0" applyFont="1" applyFill="1" applyBorder="1" applyAlignment="1">
      <alignment horizontal="left" vertical="center" shrinkToFit="1"/>
    </xf>
    <xf numFmtId="4" fontId="6" fillId="0" borderId="6" xfId="0" applyNumberFormat="1" applyFont="1" applyFill="1" applyBorder="1" applyAlignment="1">
      <alignment horizontal="right" vertical="center" shrinkToFit="1"/>
    </xf>
    <xf numFmtId="0" fontId="6" fillId="0" borderId="6" xfId="0" applyFont="1" applyFill="1" applyBorder="1" applyAlignment="1">
      <alignment horizontal="right" vertical="center" shrinkToFit="1"/>
    </xf>
    <xf numFmtId="0" fontId="6" fillId="0" borderId="18" xfId="0" applyFont="1" applyFill="1" applyBorder="1" applyAlignment="1">
      <alignment horizontal="left" vertical="center" shrinkToFit="1"/>
    </xf>
    <xf numFmtId="0" fontId="6" fillId="0" borderId="19" xfId="0" applyFont="1" applyFill="1" applyBorder="1" applyAlignment="1">
      <alignment horizontal="left" vertical="center" shrinkToFit="1"/>
    </xf>
    <xf numFmtId="0" fontId="6" fillId="0" borderId="19" xfId="0" applyFont="1" applyFill="1" applyBorder="1" applyAlignment="1">
      <alignment horizontal="right" vertical="center" shrinkToFit="1"/>
    </xf>
    <xf numFmtId="0" fontId="6" fillId="0" borderId="1" xfId="0" applyFont="1" applyFill="1" applyBorder="1" applyAlignment="1">
      <alignment horizontal="left" vertical="center" shrinkToFit="1"/>
    </xf>
    <xf numFmtId="0" fontId="6" fillId="0" borderId="1" xfId="0" applyFont="1" applyFill="1" applyBorder="1" applyAlignment="1">
      <alignment horizontal="right" vertical="center" shrinkToFit="1"/>
    </xf>
    <xf numFmtId="0" fontId="6" fillId="0" borderId="1" xfId="0" applyFont="1" applyFill="1" applyBorder="1" applyAlignment="1">
      <alignment horizontal="center" vertical="center" shrinkToFit="1"/>
    </xf>
    <xf numFmtId="4" fontId="6" fillId="0" borderId="1" xfId="0" applyNumberFormat="1" applyFont="1" applyFill="1" applyBorder="1" applyAlignment="1">
      <alignment horizontal="right" vertical="center" shrinkToFit="1"/>
    </xf>
    <xf numFmtId="0" fontId="6" fillId="0" borderId="20" xfId="0" applyFont="1" applyFill="1" applyBorder="1" applyAlignment="1">
      <alignment horizontal="center" vertical="center" shrinkToFit="1"/>
    </xf>
    <xf numFmtId="0" fontId="6" fillId="0" borderId="10" xfId="0" applyFont="1" applyFill="1" applyBorder="1" applyAlignment="1">
      <alignment horizontal="center" vertical="center" shrinkToFit="1"/>
    </xf>
    <xf numFmtId="0" fontId="6" fillId="0" borderId="12" xfId="0" applyFont="1" applyFill="1" applyBorder="1" applyAlignment="1">
      <alignment horizontal="center" vertical="center" shrinkToFit="1"/>
    </xf>
    <xf numFmtId="0" fontId="6" fillId="0" borderId="0" xfId="0" applyFont="1" applyFill="1" applyBorder="1" applyAlignment="1">
      <alignment vertical="center"/>
    </xf>
    <xf numFmtId="0" fontId="6" fillId="0" borderId="0" xfId="0" applyFont="1" applyFill="1" applyBorder="1" applyAlignment="1">
      <alignment vertical="center" wrapText="1" shrinkToFit="1"/>
    </xf>
    <xf numFmtId="0" fontId="0" fillId="0" borderId="0" xfId="0" applyFill="1" applyBorder="1" applyAlignment="1">
      <alignment vertical="center"/>
    </xf>
    <xf numFmtId="0" fontId="6" fillId="0" borderId="6" xfId="0" applyFont="1" applyFill="1" applyBorder="1" applyAlignment="1">
      <alignment horizontal="center" vertical="center" shrinkToFit="1"/>
    </xf>
    <xf numFmtId="4" fontId="6" fillId="0" borderId="19" xfId="0" applyNumberFormat="1" applyFont="1" applyFill="1" applyBorder="1" applyAlignment="1">
      <alignment horizontal="right" vertical="center" shrinkToFit="1"/>
    </xf>
    <xf numFmtId="0" fontId="6" fillId="0" borderId="1" xfId="0" applyFont="1" applyFill="1" applyBorder="1" applyAlignment="1">
      <alignment vertical="center" shrinkToFit="1"/>
    </xf>
    <xf numFmtId="0" fontId="30" fillId="0" borderId="0" xfId="0" applyFont="1"/>
    <xf numFmtId="0" fontId="37" fillId="0" borderId="0" xfId="0" applyFont="1" applyAlignment="1">
      <alignment wrapText="1"/>
    </xf>
    <xf numFmtId="0" fontId="37" fillId="0" borderId="0" xfId="0" applyFont="1" applyAlignment="1">
      <alignment horizontal="center" vertical="center" wrapText="1"/>
    </xf>
    <xf numFmtId="0" fontId="7" fillId="0" borderId="0" xfId="0" applyFont="1" applyAlignment="1">
      <alignment horizontal="center" vertical="center" wrapText="1"/>
    </xf>
    <xf numFmtId="0" fontId="7" fillId="0" borderId="0" xfId="0" applyFont="1"/>
    <xf numFmtId="0" fontId="16" fillId="0" borderId="0" xfId="0" applyNumberFormat="1" applyFont="1" applyFill="1" applyBorder="1" applyAlignment="1" applyProtection="1">
      <alignment horizontal="center" vertical="center"/>
    </xf>
    <xf numFmtId="0" fontId="17" fillId="0" borderId="0" xfId="0" applyNumberFormat="1" applyFont="1" applyFill="1" applyBorder="1" applyAlignment="1" applyProtection="1">
      <alignment horizontal="center" vertical="center"/>
    </xf>
    <xf numFmtId="0" fontId="6" fillId="0" borderId="10" xfId="0" applyNumberFormat="1" applyFont="1" applyFill="1" applyBorder="1" applyAlignment="1" applyProtection="1">
      <alignment horizontal="left" vertical="center" wrapText="1"/>
    </xf>
    <xf numFmtId="0" fontId="6" fillId="0" borderId="10" xfId="0" applyNumberFormat="1" applyFont="1" applyFill="1" applyBorder="1" applyAlignment="1" applyProtection="1">
      <alignment vertical="center" wrapText="1"/>
    </xf>
    <xf numFmtId="0" fontId="6" fillId="0" borderId="1"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center" wrapText="1"/>
    </xf>
    <xf numFmtId="0" fontId="6" fillId="0" borderId="13" xfId="0" applyNumberFormat="1" applyFont="1" applyFill="1" applyBorder="1" applyAlignment="1" applyProtection="1">
      <alignment horizontal="center" vertical="center" wrapText="1"/>
    </xf>
    <xf numFmtId="0" fontId="6" fillId="0" borderId="14" xfId="0" applyNumberFormat="1" applyFont="1" applyFill="1" applyBorder="1" applyAlignment="1" applyProtection="1">
      <alignment horizontal="center" vertical="center" wrapText="1"/>
    </xf>
    <xf numFmtId="0" fontId="6" fillId="0" borderId="21" xfId="0" applyNumberFormat="1" applyFont="1" applyFill="1" applyBorder="1" applyAlignment="1" applyProtection="1">
      <alignment horizontal="center" vertical="center" wrapText="1"/>
    </xf>
    <xf numFmtId="0" fontId="6" fillId="0" borderId="8" xfId="0" applyNumberFormat="1" applyFont="1" applyFill="1" applyBorder="1" applyAlignment="1" applyProtection="1">
      <alignment horizontal="center" vertical="center" wrapText="1"/>
    </xf>
    <xf numFmtId="0" fontId="1" fillId="0" borderId="8" xfId="0" applyFont="1" applyBorder="1" applyAlignment="1">
      <alignment horizontal="center" vertical="center" wrapText="1"/>
    </xf>
    <xf numFmtId="0" fontId="6" fillId="0" borderId="9" xfId="0" applyNumberFormat="1" applyFont="1" applyFill="1" applyBorder="1" applyAlignment="1" applyProtection="1">
      <alignment horizontal="center" vertical="center" wrapText="1"/>
    </xf>
    <xf numFmtId="0" fontId="6" fillId="0" borderId="10" xfId="0" applyNumberFormat="1" applyFont="1" applyFill="1" applyBorder="1" applyAlignment="1" applyProtection="1">
      <alignment horizontal="center" vertical="center" wrapText="1"/>
    </xf>
    <xf numFmtId="0" fontId="6" fillId="0" borderId="12" xfId="0" applyNumberFormat="1" applyFont="1" applyFill="1" applyBorder="1" applyAlignment="1" applyProtection="1">
      <alignment horizontal="center" vertical="center" wrapText="1"/>
    </xf>
    <xf numFmtId="0" fontId="6" fillId="0" borderId="5" xfId="0" applyNumberFormat="1" applyFont="1" applyFill="1" applyBorder="1" applyAlignment="1" applyProtection="1">
      <alignment horizontal="center" vertical="center" wrapText="1"/>
    </xf>
    <xf numFmtId="0" fontId="1" fillId="0" borderId="5" xfId="0" applyFont="1" applyBorder="1" applyAlignment="1">
      <alignment horizontal="center" vertical="center" wrapText="1"/>
    </xf>
    <xf numFmtId="177" fontId="6" fillId="0" borderId="1" xfId="0" applyNumberFormat="1" applyFont="1" applyFill="1" applyBorder="1" applyAlignment="1" applyProtection="1">
      <alignment horizontal="right" vertical="center" wrapText="1"/>
    </xf>
    <xf numFmtId="0" fontId="6" fillId="0" borderId="2" xfId="0" applyNumberFormat="1" applyFont="1" applyFill="1" applyBorder="1" applyAlignment="1" applyProtection="1">
      <alignment horizontal="left" vertical="center" wrapText="1"/>
    </xf>
    <xf numFmtId="0" fontId="6" fillId="0" borderId="7" xfId="0" applyNumberFormat="1" applyFont="1" applyFill="1" applyBorder="1" applyAlignment="1" applyProtection="1">
      <alignment horizontal="left" vertical="center" wrapText="1"/>
    </xf>
    <xf numFmtId="0" fontId="6" fillId="0" borderId="3" xfId="0" applyNumberFormat="1" applyFont="1" applyFill="1" applyBorder="1" applyAlignment="1" applyProtection="1">
      <alignment horizontal="left" vertical="center" wrapText="1"/>
    </xf>
    <xf numFmtId="0" fontId="6" fillId="0" borderId="1" xfId="0" applyNumberFormat="1" applyFont="1" applyFill="1" applyBorder="1" applyAlignment="1" applyProtection="1">
      <alignment horizontal="left" vertical="center" wrapText="1"/>
    </xf>
    <xf numFmtId="0" fontId="2" fillId="0" borderId="22" xfId="0" applyFont="1" applyFill="1" applyBorder="1" applyAlignment="1">
      <alignment horizontal="left" vertical="center"/>
    </xf>
    <xf numFmtId="0" fontId="2" fillId="0" borderId="0" xfId="0" applyFont="1" applyFill="1" applyBorder="1" applyAlignment="1">
      <alignment horizontal="left" vertical="center"/>
    </xf>
    <xf numFmtId="0" fontId="4" fillId="0" borderId="0" xfId="0" applyNumberFormat="1" applyFont="1" applyFill="1" applyBorder="1" applyAlignment="1" applyProtection="1">
      <alignment horizontal="center" vertical="center"/>
    </xf>
    <xf numFmtId="0" fontId="11" fillId="0" borderId="0" xfId="0" applyFont="1"/>
    <xf numFmtId="0" fontId="6" fillId="0" borderId="0" xfId="0" applyNumberFormat="1" applyFont="1" applyFill="1" applyBorder="1" applyAlignment="1" applyProtection="1">
      <alignment vertical="center" wrapText="1"/>
    </xf>
    <xf numFmtId="0" fontId="7" fillId="0" borderId="0" xfId="0" applyFont="1" applyAlignment="1">
      <alignment vertical="center" wrapText="1"/>
    </xf>
    <xf numFmtId="0" fontId="6" fillId="0" borderId="0" xfId="0" applyNumberFormat="1" applyFont="1" applyFill="1" applyBorder="1" applyAlignment="1" applyProtection="1">
      <alignment horizontal="center" vertical="center" wrapText="1"/>
    </xf>
    <xf numFmtId="0" fontId="11" fillId="0" borderId="0" xfId="0" applyFont="1" applyAlignment="1">
      <alignment vertical="center" wrapText="1"/>
    </xf>
    <xf numFmtId="0" fontId="11" fillId="0" borderId="0" xfId="0" applyFont="1" applyAlignment="1">
      <alignment wrapText="1"/>
    </xf>
    <xf numFmtId="0" fontId="6" fillId="0" borderId="7" xfId="0" applyNumberFormat="1" applyFont="1" applyFill="1" applyBorder="1" applyAlignment="1" applyProtection="1">
      <alignment horizontal="center" vertical="center" wrapText="1"/>
    </xf>
    <xf numFmtId="0" fontId="6" fillId="0" borderId="3" xfId="0"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horizontal="center" vertical="center" wrapText="1"/>
    </xf>
    <xf numFmtId="0" fontId="1"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Fill="1" applyBorder="1" applyAlignment="1">
      <alignment horizontal="center" vertical="center" wrapText="1"/>
    </xf>
    <xf numFmtId="0" fontId="38" fillId="0" borderId="0" xfId="0" applyFont="1"/>
    <xf numFmtId="0" fontId="11" fillId="0" borderId="1" xfId="0" applyFont="1" applyFill="1" applyBorder="1" applyAlignment="1">
      <alignment horizontal="centerContinuous" vertical="center" wrapText="1"/>
    </xf>
    <xf numFmtId="0" fontId="11" fillId="0" borderId="0" xfId="0" applyFont="1" applyFill="1" applyAlignment="1">
      <alignment vertical="center"/>
    </xf>
    <xf numFmtId="0" fontId="39" fillId="0" borderId="0" xfId="0" applyFont="1" applyFill="1"/>
    <xf numFmtId="0" fontId="6" fillId="0" borderId="0" xfId="0" applyFont="1" applyFill="1" applyBorder="1" applyAlignment="1"/>
    <xf numFmtId="0" fontId="40" fillId="0" borderId="0" xfId="0" applyFont="1" applyFill="1" applyBorder="1" applyAlignment="1"/>
    <xf numFmtId="0" fontId="6" fillId="0" borderId="11"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17"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6"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17" xfId="0" applyFont="1" applyFill="1" applyBorder="1" applyAlignment="1">
      <alignment horizontal="left" vertical="center"/>
    </xf>
    <xf numFmtId="0" fontId="6" fillId="0" borderId="6" xfId="0" applyFont="1" applyFill="1" applyBorder="1" applyAlignment="1">
      <alignment horizontal="left" vertical="center"/>
    </xf>
    <xf numFmtId="0" fontId="17" fillId="0" borderId="17" xfId="0" applyFont="1" applyFill="1" applyBorder="1" applyAlignment="1">
      <alignment horizontal="center" vertical="center"/>
    </xf>
    <xf numFmtId="0" fontId="17" fillId="0" borderId="6" xfId="0" applyFont="1" applyFill="1" applyBorder="1" applyAlignment="1">
      <alignment horizontal="center" vertical="center"/>
    </xf>
    <xf numFmtId="177" fontId="6" fillId="0" borderId="6" xfId="0" applyNumberFormat="1" applyFont="1" applyFill="1" applyBorder="1" applyAlignment="1">
      <alignment horizontal="right" vertical="center" shrinkToFit="1"/>
    </xf>
    <xf numFmtId="0" fontId="17" fillId="0" borderId="6" xfId="0" applyFont="1" applyFill="1" applyBorder="1" applyAlignment="1">
      <alignment horizontal="right" vertical="center" shrinkToFit="1"/>
    </xf>
    <xf numFmtId="4" fontId="17" fillId="0" borderId="6" xfId="0" applyNumberFormat="1" applyFont="1" applyFill="1" applyBorder="1" applyAlignment="1">
      <alignment horizontal="right" vertical="center" shrinkToFit="1"/>
    </xf>
    <xf numFmtId="0" fontId="2" fillId="0" borderId="0" xfId="0" applyFont="1" applyFill="1" applyAlignment="1">
      <alignment horizontal="right" vertical="center"/>
    </xf>
    <xf numFmtId="0" fontId="0" fillId="0" borderId="0" xfId="55" applyFill="1" applyAlignment="1">
      <alignment vertical="center"/>
    </xf>
    <xf numFmtId="0" fontId="41" fillId="0" borderId="0" xfId="0" applyFont="1" applyFill="1" applyAlignment="1">
      <alignment vertical="center"/>
    </xf>
    <xf numFmtId="0" fontId="6" fillId="0" borderId="0" xfId="0" applyFont="1" applyFill="1" applyAlignment="1">
      <alignment horizontal="center" vertical="center"/>
    </xf>
    <xf numFmtId="0" fontId="6" fillId="0" borderId="11" xfId="0" applyFont="1" applyFill="1" applyBorder="1" applyAlignment="1">
      <alignment horizontal="center" vertical="center" shrinkToFit="1"/>
    </xf>
    <xf numFmtId="0" fontId="6" fillId="0" borderId="16" xfId="0" applyFont="1" applyFill="1" applyBorder="1" applyAlignment="1">
      <alignment horizontal="center" vertical="center" shrinkToFit="1"/>
    </xf>
    <xf numFmtId="0" fontId="6" fillId="0" borderId="17" xfId="0" applyFont="1" applyFill="1" applyBorder="1" applyAlignment="1">
      <alignment horizontal="center" vertical="center" shrinkToFit="1"/>
    </xf>
    <xf numFmtId="0" fontId="6" fillId="0" borderId="2" xfId="0" applyFont="1" applyFill="1" applyBorder="1" applyAlignment="1">
      <alignment horizontal="left" vertical="center" shrinkToFit="1"/>
    </xf>
    <xf numFmtId="0" fontId="6" fillId="0" borderId="7" xfId="0" applyFont="1" applyFill="1" applyBorder="1" applyAlignment="1">
      <alignment horizontal="left" vertical="center" shrinkToFit="1"/>
    </xf>
    <xf numFmtId="0" fontId="6" fillId="0" borderId="3" xfId="0" applyFont="1" applyFill="1" applyBorder="1" applyAlignment="1">
      <alignment horizontal="left" vertical="center" shrinkToFit="1"/>
    </xf>
    <xf numFmtId="0" fontId="1" fillId="0" borderId="22" xfId="0" applyFont="1" applyFill="1" applyBorder="1" applyAlignment="1">
      <alignment vertical="center"/>
    </xf>
    <xf numFmtId="0" fontId="1" fillId="0" borderId="0" xfId="0" applyFont="1" applyFill="1" applyAlignment="1">
      <alignment horizontal="center"/>
    </xf>
    <xf numFmtId="0" fontId="0" fillId="0" borderId="0" xfId="0" applyFill="1" applyBorder="1" applyAlignment="1"/>
    <xf numFmtId="0" fontId="0" fillId="0" borderId="0" xfId="0" applyFill="1" applyAlignment="1"/>
    <xf numFmtId="0" fontId="6" fillId="0" borderId="1" xfId="0" applyFont="1" applyFill="1" applyBorder="1" applyAlignment="1">
      <alignment horizontal="center" vertical="center" wrapText="1" shrinkToFit="1"/>
    </xf>
    <xf numFmtId="0" fontId="1" fillId="0" borderId="0" xfId="55" applyFont="1" applyFill="1" applyBorder="1" applyAlignment="1">
      <alignment vertical="center"/>
    </xf>
    <xf numFmtId="0" fontId="1" fillId="0" borderId="0" xfId="55" applyFont="1" applyFill="1" applyAlignment="1">
      <alignment vertical="center"/>
    </xf>
    <xf numFmtId="0" fontId="42" fillId="0" borderId="0" xfId="0" applyFont="1" applyFill="1"/>
    <xf numFmtId="0" fontId="43" fillId="0" borderId="0" xfId="0" applyFont="1" applyFill="1" applyAlignment="1">
      <alignment horizontal="center" vertical="center"/>
    </xf>
    <xf numFmtId="4" fontId="6" fillId="0" borderId="6" xfId="0" applyNumberFormat="1" applyFont="1" applyFill="1" applyBorder="1" applyAlignment="1">
      <alignment horizontal="right" vertical="center"/>
    </xf>
    <xf numFmtId="0" fontId="2" fillId="0" borderId="23" xfId="0" applyFont="1" applyFill="1" applyBorder="1" applyAlignment="1">
      <alignment horizontal="left" vertical="center"/>
    </xf>
    <xf numFmtId="0" fontId="10" fillId="0" borderId="0" xfId="0" applyFont="1" applyAlignment="1" applyProtection="1">
      <alignment horizontal="center" vertical="center"/>
      <protection locked="0"/>
    </xf>
    <xf numFmtId="0" fontId="10" fillId="0" borderId="0" xfId="0" applyFont="1" applyAlignment="1" applyProtection="1">
      <alignment vertical="center"/>
      <protection locked="0"/>
    </xf>
    <xf numFmtId="0" fontId="44" fillId="0" borderId="0" xfId="0" applyFont="1" applyAlignment="1" applyProtection="1">
      <alignment horizontal="left" vertical="center"/>
      <protection locked="0"/>
    </xf>
    <xf numFmtId="0" fontId="45" fillId="3" borderId="0" xfId="0" applyFont="1" applyFill="1" applyAlignment="1" applyProtection="1">
      <alignment vertical="center"/>
      <protection locked="0"/>
    </xf>
    <xf numFmtId="0" fontId="1" fillId="0" borderId="0" xfId="0" applyFont="1" applyAlignment="1" applyProtection="1">
      <alignment vertical="center"/>
      <protection locked="0"/>
    </xf>
    <xf numFmtId="0" fontId="45" fillId="4" borderId="0" xfId="0" applyFont="1" applyFill="1" applyAlignment="1" applyProtection="1">
      <alignment vertical="center"/>
      <protection locked="0"/>
    </xf>
    <xf numFmtId="0" fontId="10" fillId="0" borderId="24" xfId="0" applyFont="1" applyBorder="1" applyAlignment="1" applyProtection="1">
      <alignment horizontal="center" vertical="center"/>
      <protection locked="0"/>
    </xf>
    <xf numFmtId="0" fontId="10" fillId="0" borderId="25" xfId="0" applyFont="1" applyBorder="1" applyAlignment="1" applyProtection="1">
      <alignment horizontal="center" vertical="center"/>
      <protection locked="0"/>
    </xf>
    <xf numFmtId="0" fontId="10" fillId="0" borderId="26" xfId="0" applyFont="1" applyBorder="1" applyAlignment="1" applyProtection="1">
      <alignment horizontal="center" vertical="center" wrapText="1"/>
      <protection locked="0"/>
    </xf>
    <xf numFmtId="0" fontId="10" fillId="0" borderId="25" xfId="0" applyFont="1" applyBorder="1" applyAlignment="1" applyProtection="1">
      <alignment horizontal="center" vertical="center" wrapText="1"/>
      <protection locked="0"/>
    </xf>
    <xf numFmtId="0" fontId="10" fillId="0" borderId="26" xfId="0" applyFont="1" applyBorder="1" applyAlignment="1" applyProtection="1">
      <alignment horizontal="center" vertical="center"/>
      <protection locked="0"/>
    </xf>
    <xf numFmtId="0" fontId="46" fillId="0" borderId="27" xfId="0" applyFont="1" applyBorder="1" applyAlignment="1">
      <alignment vertical="center"/>
    </xf>
    <xf numFmtId="0" fontId="10" fillId="0" borderId="28" xfId="0" applyFont="1" applyBorder="1" applyAlignment="1" applyProtection="1">
      <alignment vertical="center"/>
      <protection locked="0"/>
    </xf>
    <xf numFmtId="43" fontId="47" fillId="0" borderId="27" xfId="0" applyNumberFormat="1" applyFont="1" applyBorder="1" applyAlignment="1">
      <alignment horizontal="center" vertical="center"/>
    </xf>
    <xf numFmtId="0" fontId="10" fillId="0" borderId="29" xfId="0" applyFont="1" applyBorder="1" applyAlignment="1" applyProtection="1">
      <alignment horizontal="left" vertical="center" indent="1"/>
      <protection locked="0"/>
    </xf>
    <xf numFmtId="43" fontId="48" fillId="4" borderId="27" xfId="1" applyFont="1" applyFill="1" applyBorder="1" applyAlignment="1" applyProtection="1">
      <alignment vertical="center"/>
      <protection locked="0"/>
    </xf>
    <xf numFmtId="43" fontId="48" fillId="0" borderId="29" xfId="1" applyFont="1" applyFill="1" applyBorder="1" applyAlignment="1" applyProtection="1">
      <alignment vertical="center"/>
      <protection locked="0"/>
    </xf>
    <xf numFmtId="0" fontId="10" fillId="0" borderId="27" xfId="0" applyFont="1" applyBorder="1" applyAlignment="1" applyProtection="1">
      <alignment vertical="center"/>
      <protection locked="0"/>
    </xf>
    <xf numFmtId="43" fontId="47" fillId="0" borderId="29" xfId="0" applyNumberFormat="1" applyFont="1" applyBorder="1" applyAlignment="1">
      <alignment horizontal="center" vertical="center"/>
    </xf>
    <xf numFmtId="43" fontId="47" fillId="0" borderId="28" xfId="0" applyNumberFormat="1" applyFont="1" applyBorder="1" applyAlignment="1">
      <alignment horizontal="center" vertical="center"/>
    </xf>
    <xf numFmtId="43" fontId="48" fillId="3" borderId="29" xfId="1" applyFont="1" applyFill="1" applyBorder="1" applyAlignment="1" applyProtection="1">
      <alignment vertical="center"/>
      <protection locked="0"/>
    </xf>
    <xf numFmtId="0" fontId="10" fillId="0" borderId="28" xfId="0" applyFont="1" applyBorder="1" applyAlignment="1" applyProtection="1">
      <alignment horizontal="left" vertical="center" indent="1"/>
      <protection locked="0"/>
    </xf>
    <xf numFmtId="0" fontId="10" fillId="0" borderId="27" xfId="0" applyFont="1" applyBorder="1" applyAlignment="1" applyProtection="1">
      <alignment horizontal="left" vertical="center" indent="1"/>
      <protection locked="0"/>
    </xf>
    <xf numFmtId="0" fontId="10" fillId="0" borderId="28" xfId="0" applyFont="1" applyBorder="1" applyAlignment="1" applyProtection="1">
      <alignment horizontal="left" vertical="center" indent="2"/>
      <protection locked="0"/>
    </xf>
    <xf numFmtId="43" fontId="47" fillId="0" borderId="29" xfId="1" applyFont="1" applyBorder="1" applyAlignment="1">
      <alignment horizontal="center" vertical="center"/>
    </xf>
    <xf numFmtId="0" fontId="10" fillId="0" borderId="29" xfId="0" applyFont="1" applyBorder="1" applyAlignment="1" applyProtection="1">
      <alignment vertical="center"/>
      <protection locked="0"/>
    </xf>
    <xf numFmtId="10" fontId="47" fillId="0" borderId="27" xfId="0" applyNumberFormat="1" applyFont="1" applyBorder="1" applyAlignment="1">
      <alignment horizontal="center" vertical="center"/>
    </xf>
    <xf numFmtId="43" fontId="48" fillId="0" borderId="27" xfId="1" applyFont="1" applyFill="1" applyBorder="1" applyAlignment="1" applyProtection="1">
      <alignment vertical="center"/>
      <protection locked="0"/>
    </xf>
    <xf numFmtId="10" fontId="47" fillId="0" borderId="27" xfId="3" applyNumberFormat="1" applyFont="1" applyBorder="1" applyAlignment="1">
      <alignment vertical="center"/>
    </xf>
    <xf numFmtId="0" fontId="47" fillId="0" borderId="29" xfId="0" applyFont="1" applyBorder="1" applyAlignment="1">
      <alignment vertical="center"/>
    </xf>
    <xf numFmtId="0" fontId="49" fillId="0" borderId="30" xfId="0" applyFont="1" applyBorder="1" applyAlignment="1">
      <alignment horizontal="left" vertical="center" wrapText="1" indent="2"/>
    </xf>
    <xf numFmtId="43" fontId="48" fillId="4" borderId="31" xfId="1" applyFont="1" applyFill="1" applyBorder="1" applyAlignment="1" applyProtection="1">
      <alignment vertical="center"/>
      <protection locked="0"/>
    </xf>
    <xf numFmtId="43" fontId="48" fillId="3" borderId="32" xfId="1" applyFont="1" applyFill="1" applyBorder="1" applyAlignment="1" applyProtection="1">
      <alignment vertical="center"/>
      <protection locked="0"/>
    </xf>
    <xf numFmtId="0" fontId="10" fillId="0" borderId="31" xfId="0" applyFont="1" applyBorder="1" applyAlignment="1" applyProtection="1">
      <alignment vertical="center"/>
      <protection locked="0"/>
    </xf>
    <xf numFmtId="0" fontId="46" fillId="0" borderId="28" xfId="0" applyFont="1" applyBorder="1" applyAlignment="1">
      <alignment vertical="center"/>
    </xf>
    <xf numFmtId="0" fontId="46" fillId="0" borderId="29" xfId="0" applyFont="1" applyBorder="1" applyAlignment="1">
      <alignment vertical="center"/>
    </xf>
    <xf numFmtId="43" fontId="48" fillId="0" borderId="28" xfId="1" applyFont="1" applyFill="1" applyBorder="1" applyAlignment="1" applyProtection="1">
      <alignment vertical="center"/>
      <protection locked="0"/>
    </xf>
    <xf numFmtId="10" fontId="48" fillId="4" borderId="29" xfId="3" applyNumberFormat="1" applyFont="1" applyFill="1" applyBorder="1" applyAlignment="1" applyProtection="1">
      <alignment vertical="center"/>
      <protection locked="0"/>
    </xf>
    <xf numFmtId="43" fontId="48" fillId="4" borderId="29" xfId="1" applyFont="1" applyFill="1" applyBorder="1" applyAlignment="1" applyProtection="1">
      <alignment vertical="center"/>
      <protection locked="0"/>
    </xf>
    <xf numFmtId="10" fontId="48" fillId="0" borderId="29" xfId="3" applyNumberFormat="1" applyFont="1" applyFill="1" applyBorder="1" applyAlignment="1" applyProtection="1">
      <alignment vertical="center"/>
      <protection locked="0"/>
    </xf>
    <xf numFmtId="0" fontId="48" fillId="0" borderId="29" xfId="3" applyNumberFormat="1" applyFont="1" applyFill="1" applyBorder="1" applyAlignment="1" applyProtection="1">
      <alignment vertical="center"/>
      <protection locked="0"/>
    </xf>
    <xf numFmtId="10" fontId="48" fillId="0" borderId="32" xfId="3" applyNumberFormat="1" applyFont="1" applyFill="1" applyBorder="1" applyAlignment="1" applyProtection="1">
      <alignment vertical="center"/>
      <protection locked="0"/>
    </xf>
    <xf numFmtId="43" fontId="48" fillId="0" borderId="32" xfId="1" applyFont="1" applyFill="1" applyBorder="1" applyAlignment="1" applyProtection="1">
      <alignment vertical="center"/>
      <protection locked="0"/>
    </xf>
    <xf numFmtId="43" fontId="48" fillId="0" borderId="30" xfId="1" applyFont="1" applyFill="1" applyBorder="1" applyAlignment="1" applyProtection="1">
      <alignment vertical="center"/>
      <protection locked="0"/>
    </xf>
    <xf numFmtId="10" fontId="48" fillId="4" borderId="28" xfId="3" applyNumberFormat="1" applyFont="1" applyFill="1" applyBorder="1" applyAlignment="1" applyProtection="1">
      <alignment vertical="center"/>
      <protection locked="0"/>
    </xf>
    <xf numFmtId="43" fontId="48" fillId="0" borderId="29" xfId="0" applyNumberFormat="1" applyFont="1" applyBorder="1" applyAlignment="1" applyProtection="1">
      <alignment horizontal="center" vertical="center"/>
      <protection locked="0"/>
    </xf>
    <xf numFmtId="180" fontId="48" fillId="4" borderId="27" xfId="1" applyNumberFormat="1" applyFont="1" applyFill="1" applyBorder="1" applyAlignment="1" applyProtection="1">
      <alignment vertical="center"/>
      <protection locked="0"/>
    </xf>
    <xf numFmtId="180" fontId="48" fillId="3" borderId="29" xfId="1" applyNumberFormat="1" applyFont="1" applyFill="1" applyBorder="1" applyAlignment="1" applyProtection="1">
      <alignment vertical="center"/>
      <protection locked="0"/>
    </xf>
    <xf numFmtId="0" fontId="10" fillId="0" borderId="27" xfId="0" applyFont="1" applyBorder="1" applyAlignment="1" applyProtection="1">
      <alignment horizontal="left" vertical="center" indent="2"/>
      <protection locked="0"/>
    </xf>
    <xf numFmtId="0" fontId="10" fillId="0" borderId="29" xfId="0" applyFont="1" applyBorder="1" applyAlignment="1" applyProtection="1">
      <alignment horizontal="left" vertical="center" indent="2"/>
      <protection locked="0"/>
    </xf>
    <xf numFmtId="0" fontId="50" fillId="0" borderId="27" xfId="0" applyFont="1" applyBorder="1"/>
    <xf numFmtId="0" fontId="49" fillId="0" borderId="28" xfId="0" applyFont="1" applyBorder="1" applyAlignment="1">
      <alignment vertical="center" wrapText="1"/>
    </xf>
    <xf numFmtId="43" fontId="47" fillId="0" borderId="29" xfId="1" applyFont="1" applyBorder="1" applyAlignment="1">
      <alignment horizontal="justify" vertical="center"/>
    </xf>
    <xf numFmtId="0" fontId="49" fillId="0" borderId="28" xfId="0" applyFont="1" applyBorder="1" applyAlignment="1">
      <alignment horizontal="left" vertical="center" wrapText="1" indent="1"/>
    </xf>
    <xf numFmtId="0" fontId="50" fillId="0" borderId="31" xfId="0" applyFont="1" applyBorder="1"/>
    <xf numFmtId="0" fontId="49" fillId="0" borderId="30" xfId="0" applyFont="1" applyBorder="1" applyAlignment="1">
      <alignment vertical="center" wrapText="1"/>
    </xf>
    <xf numFmtId="0" fontId="10" fillId="0" borderId="32" xfId="0" applyFont="1" applyBorder="1" applyAlignment="1" applyProtection="1">
      <alignment vertical="center"/>
      <protection locked="0"/>
    </xf>
    <xf numFmtId="0" fontId="46" fillId="0" borderId="33" xfId="0" applyFont="1" applyBorder="1" applyAlignment="1">
      <alignment vertical="center"/>
    </xf>
    <xf numFmtId="0" fontId="10" fillId="0" borderId="34" xfId="0" applyFont="1" applyBorder="1" applyAlignment="1" applyProtection="1">
      <alignment vertical="center"/>
      <protection locked="0"/>
    </xf>
    <xf numFmtId="0" fontId="10" fillId="0" borderId="33" xfId="0" applyFont="1" applyBorder="1" applyAlignment="1" applyProtection="1">
      <alignment vertical="center"/>
      <protection locked="0"/>
    </xf>
    <xf numFmtId="0" fontId="10" fillId="0" borderId="35" xfId="0" applyFont="1" applyBorder="1" applyAlignment="1" applyProtection="1">
      <alignment vertical="center"/>
      <protection locked="0"/>
    </xf>
    <xf numFmtId="43" fontId="48" fillId="0" borderId="33" xfId="1" applyFont="1" applyFill="1" applyBorder="1" applyAlignment="1" applyProtection="1">
      <alignment vertical="center"/>
      <protection locked="0"/>
    </xf>
    <xf numFmtId="43" fontId="48" fillId="0" borderId="35" xfId="1" applyFont="1" applyFill="1" applyBorder="1" applyAlignment="1" applyProtection="1">
      <alignment vertical="center"/>
      <protection locked="0"/>
    </xf>
    <xf numFmtId="10" fontId="48" fillId="0" borderId="35" xfId="3" applyNumberFormat="1" applyFont="1" applyFill="1" applyBorder="1" applyAlignment="1" applyProtection="1">
      <alignment vertical="center"/>
      <protection locked="0"/>
    </xf>
    <xf numFmtId="43" fontId="48" fillId="0" borderId="34" xfId="1" applyFont="1" applyFill="1" applyBorder="1" applyAlignment="1" applyProtection="1">
      <alignment vertical="center"/>
      <protection locked="0"/>
    </xf>
    <xf numFmtId="0" fontId="6" fillId="0" borderId="2" xfId="0" applyNumberFormat="1" applyFont="1" applyFill="1" applyBorder="1" applyAlignment="1" quotePrefix="1">
      <alignment horizontal="center"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2007年行政单位基层表样表" xfId="49"/>
    <cellStyle name="常规 9" xfId="50"/>
    <cellStyle name="常规_事业单位部门决算报表（讨论稿） 2" xfId="51"/>
    <cellStyle name="常规 3 3" xfId="52"/>
    <cellStyle name="常规 2" xfId="53"/>
    <cellStyle name="常规 3" xfId="54"/>
    <cellStyle name="常规_04-分类改革-预算表" xfId="55"/>
    <cellStyle name="Normal" xfId="56"/>
  </cellStyles>
  <dxfs count="4">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externalLink" Target="externalLinks/externalLink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38468;&#34920;10 &#22269;&#26377;&#36164;&#20135;&#21344;&#26377;&#20351;&#29992;&#24773;&#20917;&#34920;"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表10 国有资产占有使用情况表"/>
    </sheetNames>
    <sheetDataSet>
      <sheetData sheetId="0" refreshError="1"/>
    </sheetDataSet>
  </externalBook>
</externalLink>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P108"/>
  <sheetViews>
    <sheetView workbookViewId="0">
      <pane xSplit="2" ySplit="4" topLeftCell="C11" activePane="bottomRight" state="frozen"/>
      <selection/>
      <selection pane="topRight"/>
      <selection pane="bottomLeft"/>
      <selection pane="bottomRight" activeCell="J70" sqref="J70"/>
    </sheetView>
  </sheetViews>
  <sheetFormatPr defaultColWidth="9" defaultRowHeight="12"/>
  <cols>
    <col min="1" max="1" width="4.65" style="366" customWidth="1"/>
    <col min="2" max="2" width="22.65" style="366" customWidth="1"/>
    <col min="3" max="6" width="5.5" style="366" hidden="1" customWidth="1"/>
    <col min="7" max="12" width="9.8" style="366" customWidth="1"/>
    <col min="13" max="13" width="8.875" style="366"/>
    <col min="14" max="16384" width="8.8" style="366"/>
  </cols>
  <sheetData>
    <row r="1" customFormat="1" ht="15" spans="1:2">
      <c r="A1" s="367" t="s">
        <v>0</v>
      </c>
      <c r="B1" s="368" t="s">
        <v>1</v>
      </c>
    </row>
    <row r="2" customFormat="1" ht="15" spans="1:2">
      <c r="A2" s="369"/>
      <c r="B2" s="370" t="s">
        <v>2</v>
      </c>
    </row>
    <row r="3" ht="15.9" customHeight="1"/>
    <row r="4" s="365" customFormat="1" ht="30" customHeight="1" spans="1:14">
      <c r="A4" s="371"/>
      <c r="B4" s="372"/>
      <c r="C4" s="371" t="s">
        <v>3</v>
      </c>
      <c r="D4" s="373" t="s">
        <v>4</v>
      </c>
      <c r="E4" s="373" t="s">
        <v>5</v>
      </c>
      <c r="F4" s="374" t="s">
        <v>6</v>
      </c>
      <c r="G4" s="371" t="s">
        <v>7</v>
      </c>
      <c r="H4" s="375" t="s">
        <v>8</v>
      </c>
      <c r="I4" s="375" t="s">
        <v>9</v>
      </c>
      <c r="J4" s="373" t="s">
        <v>10</v>
      </c>
      <c r="K4" s="373" t="s">
        <v>11</v>
      </c>
      <c r="L4" s="373" t="s">
        <v>12</v>
      </c>
      <c r="M4" s="373" t="s">
        <v>13</v>
      </c>
      <c r="N4" s="372" t="s">
        <v>14</v>
      </c>
    </row>
    <row r="5" ht="20.7" customHeight="1" spans="1:14">
      <c r="A5" s="376" t="s">
        <v>15</v>
      </c>
      <c r="B5" s="377"/>
      <c r="C5" s="378">
        <f>H5-H15</f>
        <v>0</v>
      </c>
      <c r="D5" s="379"/>
      <c r="E5" s="379"/>
      <c r="F5" s="377"/>
      <c r="G5" s="380">
        <f>ROUND(附表1收入支出决算总表!C36,2)</f>
        <v>6080.29</v>
      </c>
      <c r="H5" s="381"/>
      <c r="I5" s="381"/>
      <c r="J5" s="381"/>
      <c r="K5" s="381"/>
      <c r="L5" s="381"/>
      <c r="M5" s="381"/>
      <c r="N5" s="401"/>
    </row>
    <row r="6" ht="20.7" customHeight="1" spans="1:14">
      <c r="A6" s="376"/>
      <c r="B6" s="377" t="s">
        <v>16</v>
      </c>
      <c r="C6" s="382"/>
      <c r="D6" s="379"/>
      <c r="E6" s="383">
        <f>SUM(H7:H9,H11:H13)-H6</f>
        <v>0</v>
      </c>
      <c r="F6" s="384">
        <f>G6-H6</f>
        <v>0</v>
      </c>
      <c r="G6" s="380">
        <f>ROUND(附表1收入支出决算总表!C33,2)</f>
        <v>5868.25</v>
      </c>
      <c r="H6" s="385">
        <f>G6</f>
        <v>5868.25</v>
      </c>
      <c r="I6" s="402">
        <f>SUM(I7:I9,I11:I13)</f>
        <v>1</v>
      </c>
      <c r="J6" s="385">
        <v>1528.37</v>
      </c>
      <c r="K6" s="402">
        <f>J6/L6</f>
        <v>0.352168723559177</v>
      </c>
      <c r="L6" s="403">
        <f>H6-J6</f>
        <v>4339.88</v>
      </c>
      <c r="M6" s="381"/>
      <c r="N6" s="401"/>
    </row>
    <row r="7" ht="20.7" customHeight="1" spans="1:14">
      <c r="A7" s="382"/>
      <c r="B7" s="386" t="s">
        <v>17</v>
      </c>
      <c r="C7" s="387"/>
      <c r="D7" s="379"/>
      <c r="E7" s="379"/>
      <c r="F7" s="384">
        <f t="shared" ref="F7:F13" si="0">G7-H7</f>
        <v>0</v>
      </c>
      <c r="G7" s="380">
        <f>ROUND(附表4财政拨款收入支出决算总表!C34,2)</f>
        <v>4168.25</v>
      </c>
      <c r="H7" s="385">
        <f t="shared" ref="H7:H13" si="1">G7</f>
        <v>4168.25</v>
      </c>
      <c r="I7" s="402">
        <f>ROUND(H7/$H$6,4)</f>
        <v>0.7103</v>
      </c>
      <c r="J7" s="381"/>
      <c r="K7" s="404"/>
      <c r="L7" s="405"/>
      <c r="M7" s="381"/>
      <c r="N7" s="401"/>
    </row>
    <row r="8" ht="20.7" customHeight="1" spans="1:16">
      <c r="A8" s="382"/>
      <c r="B8" s="386" t="s">
        <v>18</v>
      </c>
      <c r="C8" s="387"/>
      <c r="D8" s="379"/>
      <c r="E8" s="379"/>
      <c r="F8" s="384">
        <f t="shared" si="0"/>
        <v>0</v>
      </c>
      <c r="G8" s="380">
        <f>ROUND(附表1收入支出决算总表!C10,2)</f>
        <v>0</v>
      </c>
      <c r="H8" s="385">
        <f t="shared" si="1"/>
        <v>0</v>
      </c>
      <c r="I8" s="402">
        <f t="shared" ref="I8:I13" si="2">ROUND(H8/$H$6,4)</f>
        <v>0</v>
      </c>
      <c r="J8" s="381"/>
      <c r="K8" s="404"/>
      <c r="L8" s="404"/>
      <c r="M8" s="381"/>
      <c r="N8" s="401"/>
      <c r="O8" s="365"/>
      <c r="P8" s="365"/>
    </row>
    <row r="9" ht="20.7" customHeight="1" spans="1:14">
      <c r="A9" s="382"/>
      <c r="B9" s="386" t="s">
        <v>19</v>
      </c>
      <c r="C9" s="387"/>
      <c r="D9" s="379"/>
      <c r="E9" s="379"/>
      <c r="F9" s="384">
        <f t="shared" si="0"/>
        <v>0</v>
      </c>
      <c r="G9" s="380">
        <f>ROUND(附表1收入支出决算总表!C11,2)</f>
        <v>0</v>
      </c>
      <c r="H9" s="385">
        <f t="shared" si="1"/>
        <v>0</v>
      </c>
      <c r="I9" s="402">
        <f t="shared" si="2"/>
        <v>0</v>
      </c>
      <c r="J9" s="381"/>
      <c r="K9" s="404"/>
      <c r="L9" s="404"/>
      <c r="M9" s="381"/>
      <c r="N9" s="401"/>
    </row>
    <row r="10" ht="20.7" customHeight="1" spans="1:14">
      <c r="A10" s="382"/>
      <c r="B10" s="388" t="s">
        <v>20</v>
      </c>
      <c r="C10" s="387"/>
      <c r="D10" s="379"/>
      <c r="E10" s="389">
        <f>IF(H10&gt;H9,H10-H9,0)</f>
        <v>0</v>
      </c>
      <c r="F10" s="384">
        <f t="shared" si="0"/>
        <v>0</v>
      </c>
      <c r="G10" s="380">
        <f>ROUND(附表2收入决算表!I9,2)</f>
        <v>0</v>
      </c>
      <c r="H10" s="385">
        <f t="shared" si="1"/>
        <v>0</v>
      </c>
      <c r="I10" s="381"/>
      <c r="J10" s="381"/>
      <c r="K10" s="404"/>
      <c r="L10" s="404"/>
      <c r="M10" s="381"/>
      <c r="N10" s="401"/>
    </row>
    <row r="11" ht="20.7" customHeight="1" spans="1:14">
      <c r="A11" s="382"/>
      <c r="B11" s="386" t="s">
        <v>21</v>
      </c>
      <c r="C11" s="387"/>
      <c r="D11" s="379"/>
      <c r="E11" s="379"/>
      <c r="F11" s="384">
        <f t="shared" si="0"/>
        <v>0</v>
      </c>
      <c r="G11" s="380">
        <f>ROUND(附表1收入支出决算总表!C12,2)</f>
        <v>0</v>
      </c>
      <c r="H11" s="385">
        <f t="shared" si="1"/>
        <v>0</v>
      </c>
      <c r="I11" s="402">
        <f t="shared" si="2"/>
        <v>0</v>
      </c>
      <c r="J11" s="381"/>
      <c r="K11" s="404"/>
      <c r="L11" s="404"/>
      <c r="M11" s="381"/>
      <c r="N11" s="401"/>
    </row>
    <row r="12" ht="20.7" customHeight="1" spans="1:14">
      <c r="A12" s="382"/>
      <c r="B12" s="386" t="s">
        <v>22</v>
      </c>
      <c r="C12" s="387"/>
      <c r="D12" s="379"/>
      <c r="E12" s="379"/>
      <c r="F12" s="384">
        <f t="shared" si="0"/>
        <v>0</v>
      </c>
      <c r="G12" s="380">
        <f>ROUND(附表1收入支出决算总表!C13,2)</f>
        <v>0</v>
      </c>
      <c r="H12" s="385">
        <f t="shared" si="1"/>
        <v>0</v>
      </c>
      <c r="I12" s="402">
        <f t="shared" si="2"/>
        <v>0</v>
      </c>
      <c r="J12" s="381"/>
      <c r="K12" s="404"/>
      <c r="L12" s="404"/>
      <c r="M12" s="381"/>
      <c r="N12" s="401"/>
    </row>
    <row r="13" ht="20.7" customHeight="1" spans="1:14">
      <c r="A13" s="382"/>
      <c r="B13" s="386" t="s">
        <v>23</v>
      </c>
      <c r="C13" s="387"/>
      <c r="D13" s="379"/>
      <c r="E13" s="379"/>
      <c r="F13" s="384">
        <f t="shared" si="0"/>
        <v>0</v>
      </c>
      <c r="G13" s="380">
        <f>ROUND(附表1收入支出决算总表!C14,2)</f>
        <v>1700</v>
      </c>
      <c r="H13" s="385">
        <f t="shared" si="1"/>
        <v>1700</v>
      </c>
      <c r="I13" s="402">
        <f t="shared" si="2"/>
        <v>0.2897</v>
      </c>
      <c r="J13" s="381"/>
      <c r="K13" s="404"/>
      <c r="L13" s="405"/>
      <c r="M13" s="381"/>
      <c r="N13" s="401"/>
    </row>
    <row r="14" ht="20.7" customHeight="1" spans="1:14">
      <c r="A14" s="382"/>
      <c r="B14" s="377" t="s">
        <v>24</v>
      </c>
      <c r="C14" s="382"/>
      <c r="D14" s="390"/>
      <c r="E14" s="390"/>
      <c r="F14" s="377"/>
      <c r="G14" s="380">
        <f>ROUND(附表1收入支出决算总表!C34,2)+ROUND(附表1收入支出决算总表!C35,2)</f>
        <v>212.04</v>
      </c>
      <c r="H14" s="381"/>
      <c r="I14" s="381"/>
      <c r="J14" s="381"/>
      <c r="K14" s="404"/>
      <c r="L14" s="381"/>
      <c r="M14" s="381"/>
      <c r="N14" s="401"/>
    </row>
    <row r="15" ht="20.7" customHeight="1" spans="1:14">
      <c r="A15" s="376" t="s">
        <v>25</v>
      </c>
      <c r="B15" s="377"/>
      <c r="C15" s="382"/>
      <c r="D15" s="390"/>
      <c r="E15" s="390"/>
      <c r="F15" s="377"/>
      <c r="G15" s="380">
        <f>ROUND(附表1收入支出决算总表!F36,2)</f>
        <v>6080.29</v>
      </c>
      <c r="H15" s="381"/>
      <c r="I15" s="381"/>
      <c r="J15" s="381"/>
      <c r="K15" s="381"/>
      <c r="L15" s="381"/>
      <c r="M15" s="381"/>
      <c r="N15" s="401"/>
    </row>
    <row r="16" ht="20.7" customHeight="1" spans="1:14">
      <c r="A16" s="376"/>
      <c r="B16" s="377" t="s">
        <v>26</v>
      </c>
      <c r="C16" s="382"/>
      <c r="D16" s="383">
        <f>SUM(J17,J20,J31)-J16</f>
        <v>0</v>
      </c>
      <c r="E16" s="383">
        <f>SUM(H17,H20,H31)-H16</f>
        <v>0</v>
      </c>
      <c r="F16" s="384">
        <f t="shared" ref="F16:F17" si="3">G16-H16</f>
        <v>0</v>
      </c>
      <c r="G16" s="380">
        <f>ROUND(附表1收入支出决算总表!F33,2)</f>
        <v>6080.29</v>
      </c>
      <c r="H16" s="385">
        <f>G16</f>
        <v>6080.29</v>
      </c>
      <c r="I16" s="402">
        <f>SUM(I17,I20,I31)</f>
        <v>1</v>
      </c>
      <c r="J16" s="385">
        <v>1452.45</v>
      </c>
      <c r="K16" s="402">
        <f>J16/L16</f>
        <v>0.313850522057807</v>
      </c>
      <c r="L16" s="403">
        <f>H16-J16</f>
        <v>4627.84</v>
      </c>
      <c r="M16" s="381"/>
      <c r="N16" s="401"/>
    </row>
    <row r="17" ht="20.7" customHeight="1" spans="1:14">
      <c r="A17" s="382"/>
      <c r="B17" s="386" t="s">
        <v>27</v>
      </c>
      <c r="C17" s="391">
        <f>(I19+I18)-1</f>
        <v>-1</v>
      </c>
      <c r="D17" s="390"/>
      <c r="E17" s="383">
        <f>SUM(H18,H19)-H17</f>
        <v>-411.81</v>
      </c>
      <c r="F17" s="384">
        <f t="shared" si="3"/>
        <v>0</v>
      </c>
      <c r="G17" s="380">
        <f>ROUND(附表3支出决算表!F9,2)</f>
        <v>411.81</v>
      </c>
      <c r="H17" s="385">
        <f>G17</f>
        <v>411.81</v>
      </c>
      <c r="I17" s="402">
        <f>ROUND(H17/$H$16,4)</f>
        <v>0.0677</v>
      </c>
      <c r="J17" s="385">
        <v>108.61</v>
      </c>
      <c r="K17" s="402">
        <f>J17/L17</f>
        <v>0.358212401055409</v>
      </c>
      <c r="L17" s="403">
        <f>H17-J17</f>
        <v>303.2</v>
      </c>
      <c r="M17" s="381"/>
      <c r="N17" s="401"/>
    </row>
    <row r="18" ht="20.7" customHeight="1" spans="1:14">
      <c r="A18" s="382"/>
      <c r="B18" s="388" t="s">
        <v>28</v>
      </c>
      <c r="C18" s="376"/>
      <c r="D18" s="390"/>
      <c r="E18" s="390"/>
      <c r="F18" s="377"/>
      <c r="G18" s="392">
        <v>372.37</v>
      </c>
      <c r="H18" s="385">
        <v>0</v>
      </c>
      <c r="I18" s="402">
        <f>ROUND(H18/$H$17,4)</f>
        <v>0</v>
      </c>
      <c r="J18" s="381"/>
      <c r="K18" s="381"/>
      <c r="L18" s="381"/>
      <c r="M18" s="381"/>
      <c r="N18" s="401"/>
    </row>
    <row r="19" ht="20.7" customHeight="1" spans="1:14">
      <c r="A19" s="382"/>
      <c r="B19" s="388" t="s">
        <v>29</v>
      </c>
      <c r="C19" s="376"/>
      <c r="D19" s="390"/>
      <c r="E19" s="390"/>
      <c r="F19" s="377"/>
      <c r="G19" s="392">
        <v>39.44</v>
      </c>
      <c r="H19" s="385">
        <v>0</v>
      </c>
      <c r="I19" s="402">
        <f>ROUND(H19/$H$17,4)</f>
        <v>0</v>
      </c>
      <c r="J19" s="381"/>
      <c r="K19" s="381"/>
      <c r="L19" s="381"/>
      <c r="M19" s="381"/>
      <c r="N19" s="401"/>
    </row>
    <row r="20" ht="20.7" customHeight="1" spans="1:14">
      <c r="A20" s="382"/>
      <c r="B20" s="386" t="s">
        <v>30</v>
      </c>
      <c r="C20" s="393">
        <f>SUM(H21:H30)/H20</f>
        <v>0</v>
      </c>
      <c r="D20" s="390"/>
      <c r="E20" s="383">
        <f>IF(H20&lt;SUM(H21:H30),"否",0)</f>
        <v>0</v>
      </c>
      <c r="F20" s="384">
        <f t="shared" ref="F20" si="4">G20-H20</f>
        <v>0</v>
      </c>
      <c r="G20" s="380">
        <f>ROUND(附表3支出决算表!G9,2)</f>
        <v>5668.48</v>
      </c>
      <c r="H20" s="385">
        <f>G20</f>
        <v>5668.48</v>
      </c>
      <c r="I20" s="402">
        <f>ROUND(H20/$H$16,4)</f>
        <v>0.9323</v>
      </c>
      <c r="J20" s="385">
        <v>1343.84</v>
      </c>
      <c r="K20" s="402">
        <f>J20/L20</f>
        <v>0.310740315956935</v>
      </c>
      <c r="L20" s="403">
        <f>H20-J20</f>
        <v>4324.64</v>
      </c>
      <c r="M20" s="381"/>
      <c r="N20" s="401"/>
    </row>
    <row r="21" ht="20.7" hidden="1" customHeight="1" spans="1:14">
      <c r="A21" s="382"/>
      <c r="B21" s="388" t="s">
        <v>31</v>
      </c>
      <c r="C21" s="376"/>
      <c r="D21" s="390"/>
      <c r="E21" s="390"/>
      <c r="F21" s="377"/>
      <c r="G21" s="380"/>
      <c r="H21" s="385">
        <v>0</v>
      </c>
      <c r="I21" s="381"/>
      <c r="J21" s="381"/>
      <c r="K21" s="381"/>
      <c r="L21" s="381"/>
      <c r="M21" s="381"/>
      <c r="N21" s="401"/>
    </row>
    <row r="22" ht="20.7" hidden="1" customHeight="1" spans="1:14">
      <c r="A22" s="382"/>
      <c r="B22" s="388" t="s">
        <v>32</v>
      </c>
      <c r="C22" s="376"/>
      <c r="D22" s="390"/>
      <c r="E22" s="390"/>
      <c r="F22" s="377"/>
      <c r="G22" s="380"/>
      <c r="H22" s="385">
        <v>0</v>
      </c>
      <c r="I22" s="381"/>
      <c r="J22" s="381"/>
      <c r="K22" s="381"/>
      <c r="L22" s="381"/>
      <c r="M22" s="381"/>
      <c r="N22" s="401"/>
    </row>
    <row r="23" ht="20.7" hidden="1" customHeight="1" spans="1:14">
      <c r="A23" s="382"/>
      <c r="B23" s="388" t="s">
        <v>33</v>
      </c>
      <c r="C23" s="376"/>
      <c r="D23" s="390"/>
      <c r="E23" s="390"/>
      <c r="F23" s="377"/>
      <c r="G23" s="380"/>
      <c r="H23" s="385">
        <v>0</v>
      </c>
      <c r="I23" s="381"/>
      <c r="J23" s="381"/>
      <c r="K23" s="381"/>
      <c r="L23" s="381"/>
      <c r="M23" s="381"/>
      <c r="N23" s="401"/>
    </row>
    <row r="24" ht="20.7" hidden="1" customHeight="1" spans="1:14">
      <c r="A24" s="382"/>
      <c r="B24" s="388" t="s">
        <v>34</v>
      </c>
      <c r="C24" s="376"/>
      <c r="D24" s="390"/>
      <c r="E24" s="390"/>
      <c r="F24" s="377"/>
      <c r="G24" s="380"/>
      <c r="H24" s="385">
        <v>0</v>
      </c>
      <c r="I24" s="381"/>
      <c r="J24" s="381"/>
      <c r="K24" s="381"/>
      <c r="L24" s="381"/>
      <c r="M24" s="381"/>
      <c r="N24" s="401"/>
    </row>
    <row r="25" ht="20.7" hidden="1" customHeight="1" spans="1:14">
      <c r="A25" s="382"/>
      <c r="B25" s="388" t="s">
        <v>35</v>
      </c>
      <c r="C25" s="376"/>
      <c r="D25" s="390"/>
      <c r="E25" s="390"/>
      <c r="F25" s="377"/>
      <c r="G25" s="380"/>
      <c r="H25" s="385">
        <v>0</v>
      </c>
      <c r="I25" s="381"/>
      <c r="J25" s="381"/>
      <c r="K25" s="381"/>
      <c r="L25" s="381"/>
      <c r="M25" s="381"/>
      <c r="N25" s="401"/>
    </row>
    <row r="26" ht="20.7" hidden="1" customHeight="1" spans="1:14">
      <c r="A26" s="382"/>
      <c r="B26" s="388" t="s">
        <v>36</v>
      </c>
      <c r="C26" s="376"/>
      <c r="D26" s="390"/>
      <c r="E26" s="390"/>
      <c r="F26" s="377"/>
      <c r="G26" s="380"/>
      <c r="H26" s="385">
        <v>0</v>
      </c>
      <c r="I26" s="381"/>
      <c r="J26" s="381"/>
      <c r="K26" s="381"/>
      <c r="L26" s="381"/>
      <c r="M26" s="381"/>
      <c r="N26" s="401"/>
    </row>
    <row r="27" ht="20.7" hidden="1" customHeight="1" spans="1:14">
      <c r="A27" s="382"/>
      <c r="B27" s="388" t="s">
        <v>37</v>
      </c>
      <c r="C27" s="376"/>
      <c r="D27" s="390"/>
      <c r="E27" s="390"/>
      <c r="F27" s="377"/>
      <c r="G27" s="380"/>
      <c r="H27" s="385">
        <v>0</v>
      </c>
      <c r="I27" s="381"/>
      <c r="J27" s="381"/>
      <c r="K27" s="381"/>
      <c r="L27" s="381"/>
      <c r="M27" s="381"/>
      <c r="N27" s="401"/>
    </row>
    <row r="28" ht="20.7" hidden="1" customHeight="1" spans="1:14">
      <c r="A28" s="382"/>
      <c r="B28" s="388" t="s">
        <v>38</v>
      </c>
      <c r="C28" s="376"/>
      <c r="D28" s="390"/>
      <c r="E28" s="390"/>
      <c r="F28" s="377"/>
      <c r="G28" s="380"/>
      <c r="H28" s="385">
        <v>0</v>
      </c>
      <c r="I28" s="381"/>
      <c r="J28" s="381"/>
      <c r="K28" s="381"/>
      <c r="L28" s="381"/>
      <c r="M28" s="381"/>
      <c r="N28" s="401"/>
    </row>
    <row r="29" ht="20.7" hidden="1" customHeight="1" spans="1:14">
      <c r="A29" s="382"/>
      <c r="B29" s="388" t="s">
        <v>39</v>
      </c>
      <c r="C29" s="376"/>
      <c r="D29" s="390"/>
      <c r="E29" s="390"/>
      <c r="F29" s="377"/>
      <c r="G29" s="380"/>
      <c r="H29" s="385">
        <v>0</v>
      </c>
      <c r="I29" s="381"/>
      <c r="J29" s="381"/>
      <c r="K29" s="381"/>
      <c r="L29" s="381"/>
      <c r="M29" s="381"/>
      <c r="N29" s="401"/>
    </row>
    <row r="30" ht="20.7" hidden="1" customHeight="1" spans="1:14">
      <c r="A30" s="382"/>
      <c r="B30" s="388" t="s">
        <v>40</v>
      </c>
      <c r="C30" s="376"/>
      <c r="D30" s="390"/>
      <c r="E30" s="390"/>
      <c r="F30" s="377"/>
      <c r="G30" s="380"/>
      <c r="H30" s="385">
        <v>0</v>
      </c>
      <c r="I30" s="381"/>
      <c r="J30" s="381"/>
      <c r="K30" s="381"/>
      <c r="L30" s="381"/>
      <c r="M30" s="381"/>
      <c r="N30" s="401"/>
    </row>
    <row r="31" ht="20.7" customHeight="1" spans="1:14">
      <c r="A31" s="382"/>
      <c r="B31" s="386" t="s">
        <v>41</v>
      </c>
      <c r="C31" s="376"/>
      <c r="D31" s="390"/>
      <c r="E31" s="390"/>
      <c r="F31" s="384">
        <f t="shared" ref="F31" si="5">G31-H31</f>
        <v>0</v>
      </c>
      <c r="G31" s="380">
        <f>SUM(G32:G34)</f>
        <v>0</v>
      </c>
      <c r="H31" s="385">
        <f>G31</f>
        <v>0</v>
      </c>
      <c r="I31" s="402">
        <f>ROUND(H31/$H$16,4)</f>
        <v>0</v>
      </c>
      <c r="J31" s="381"/>
      <c r="K31" s="381"/>
      <c r="L31" s="381"/>
      <c r="M31" s="381"/>
      <c r="N31" s="401"/>
    </row>
    <row r="32" ht="20.7" customHeight="1" spans="1:14">
      <c r="A32" s="382"/>
      <c r="B32" s="388" t="s">
        <v>42</v>
      </c>
      <c r="C32" s="376"/>
      <c r="D32" s="394"/>
      <c r="E32" s="394"/>
      <c r="F32" s="377"/>
      <c r="G32" s="380">
        <f>ROUND(附表3支出决算表!H9,2)</f>
        <v>0</v>
      </c>
      <c r="H32" s="381"/>
      <c r="I32" s="381"/>
      <c r="J32" s="381"/>
      <c r="K32" s="381"/>
      <c r="L32" s="381"/>
      <c r="M32" s="381"/>
      <c r="N32" s="401"/>
    </row>
    <row r="33" ht="20.7" customHeight="1" spans="1:14">
      <c r="A33" s="382"/>
      <c r="B33" s="388" t="s">
        <v>43</v>
      </c>
      <c r="C33" s="387"/>
      <c r="D33" s="394"/>
      <c r="E33" s="394"/>
      <c r="F33" s="377"/>
      <c r="G33" s="380">
        <f>ROUND(附表3支出决算表!I9,2)</f>
        <v>0</v>
      </c>
      <c r="H33" s="381"/>
      <c r="I33" s="381"/>
      <c r="J33" s="381"/>
      <c r="K33" s="381"/>
      <c r="L33" s="381"/>
      <c r="M33" s="381"/>
      <c r="N33" s="401"/>
    </row>
    <row r="34" ht="20.7" customHeight="1" spans="1:14">
      <c r="A34" s="382"/>
      <c r="B34" s="388" t="s">
        <v>44</v>
      </c>
      <c r="C34" s="387"/>
      <c r="D34" s="394"/>
      <c r="E34" s="394"/>
      <c r="F34" s="377"/>
      <c r="G34" s="380">
        <f>ROUND(附表3支出决算表!J9,2)</f>
        <v>0</v>
      </c>
      <c r="H34" s="381"/>
      <c r="I34" s="381"/>
      <c r="J34" s="381"/>
      <c r="K34" s="381"/>
      <c r="L34" s="381"/>
      <c r="M34" s="381"/>
      <c r="N34" s="401"/>
    </row>
    <row r="35" ht="20.7" customHeight="1" spans="1:14">
      <c r="A35" s="382"/>
      <c r="B35" s="386" t="s">
        <v>45</v>
      </c>
      <c r="C35" s="387"/>
      <c r="D35" s="383">
        <f>IF(SUM(G8:G13)=0,IF(J35&gt;J16,"否",0),0)</f>
        <v>0</v>
      </c>
      <c r="E35" s="383">
        <f>IF(H35&gt;G16,"否",0)</f>
        <v>0</v>
      </c>
      <c r="F35" s="384">
        <f t="shared" ref="F35:F61" si="6">G35-H35</f>
        <v>0</v>
      </c>
      <c r="G35" s="380">
        <f>ROUND(附表4财政拨款收入支出决算总表!G34,2)</f>
        <v>4380.29</v>
      </c>
      <c r="H35" s="385">
        <f>G35</f>
        <v>4380.29</v>
      </c>
      <c r="I35" s="402">
        <f>ROUND(H35/$H$16,4)</f>
        <v>0.7204</v>
      </c>
      <c r="J35" s="385">
        <v>1862.91</v>
      </c>
      <c r="K35" s="402">
        <f>J35/L35</f>
        <v>0.740019385233854</v>
      </c>
      <c r="L35" s="403">
        <f>H35-J35</f>
        <v>2517.38</v>
      </c>
      <c r="M35" s="381"/>
      <c r="N35" s="401"/>
    </row>
    <row r="36" ht="20.7" customHeight="1" spans="1:14">
      <c r="A36" s="376"/>
      <c r="B36" s="395" t="s">
        <v>46</v>
      </c>
      <c r="C36" s="391">
        <f>SUM(I36:I61)-1</f>
        <v>9.9999999999989e-5</v>
      </c>
      <c r="D36" s="394"/>
      <c r="E36" s="383">
        <f>SUM(H36:H61)-H35</f>
        <v>0</v>
      </c>
      <c r="F36" s="384">
        <f t="shared" si="6"/>
        <v>0</v>
      </c>
      <c r="G36" s="396">
        <f>ROUND(附表4财政拨款收入支出决算总表!G8,2)</f>
        <v>420</v>
      </c>
      <c r="H36" s="397">
        <f>G36</f>
        <v>420</v>
      </c>
      <c r="I36" s="402">
        <f>ROUND(H36/$H$35,4)</f>
        <v>0.0959</v>
      </c>
      <c r="J36" s="381"/>
      <c r="K36" s="406"/>
      <c r="L36" s="407"/>
      <c r="M36" s="407"/>
      <c r="N36" s="408"/>
    </row>
    <row r="37" ht="20.7" customHeight="1" spans="1:14">
      <c r="A37" s="376"/>
      <c r="B37" s="395" t="s">
        <v>47</v>
      </c>
      <c r="C37" s="398"/>
      <c r="D37" s="394"/>
      <c r="E37" s="394"/>
      <c r="F37" s="384">
        <f t="shared" si="6"/>
        <v>0</v>
      </c>
      <c r="G37" s="396">
        <f>ROUND(附表4财政拨款收入支出决算总表!G9,2)</f>
        <v>0</v>
      </c>
      <c r="H37" s="397">
        <f t="shared" ref="H37:H61" si="7">G37</f>
        <v>0</v>
      </c>
      <c r="I37" s="402">
        <f t="shared" ref="I37:I61" si="8">ROUND(H37/$H$35,4)</f>
        <v>0</v>
      </c>
      <c r="J37" s="381"/>
      <c r="K37" s="406"/>
      <c r="L37" s="407"/>
      <c r="M37" s="407"/>
      <c r="N37" s="408"/>
    </row>
    <row r="38" ht="20.7" customHeight="1" spans="1:14">
      <c r="A38" s="376"/>
      <c r="B38" s="395" t="s">
        <v>48</v>
      </c>
      <c r="C38" s="398"/>
      <c r="D38" s="394"/>
      <c r="E38" s="394"/>
      <c r="F38" s="384">
        <f t="shared" si="6"/>
        <v>0</v>
      </c>
      <c r="G38" s="396">
        <f>ROUND(附表4财政拨款收入支出决算总表!G10,2)</f>
        <v>0</v>
      </c>
      <c r="H38" s="397">
        <f t="shared" si="7"/>
        <v>0</v>
      </c>
      <c r="I38" s="402">
        <f t="shared" si="8"/>
        <v>0</v>
      </c>
      <c r="J38" s="381"/>
      <c r="K38" s="406"/>
      <c r="L38" s="407"/>
      <c r="M38" s="407"/>
      <c r="N38" s="408"/>
    </row>
    <row r="39" ht="20.7" customHeight="1" spans="1:14">
      <c r="A39" s="376"/>
      <c r="B39" s="395" t="s">
        <v>49</v>
      </c>
      <c r="C39" s="398"/>
      <c r="D39" s="394"/>
      <c r="E39" s="394"/>
      <c r="F39" s="384">
        <f t="shared" si="6"/>
        <v>0</v>
      </c>
      <c r="G39" s="396">
        <f>ROUND(附表4财政拨款收入支出决算总表!G11,2)</f>
        <v>0</v>
      </c>
      <c r="H39" s="397">
        <f t="shared" si="7"/>
        <v>0</v>
      </c>
      <c r="I39" s="402">
        <f t="shared" si="8"/>
        <v>0</v>
      </c>
      <c r="J39" s="381"/>
      <c r="K39" s="406"/>
      <c r="L39" s="407"/>
      <c r="M39" s="407"/>
      <c r="N39" s="408"/>
    </row>
    <row r="40" ht="20.7" customHeight="1" spans="1:14">
      <c r="A40" s="376"/>
      <c r="B40" s="395" t="s">
        <v>50</v>
      </c>
      <c r="C40" s="398"/>
      <c r="D40" s="394"/>
      <c r="E40" s="394"/>
      <c r="F40" s="384">
        <f t="shared" si="6"/>
        <v>0</v>
      </c>
      <c r="G40" s="396">
        <f>ROUND(附表4财政拨款收入支出决算总表!G12,2)</f>
        <v>0</v>
      </c>
      <c r="H40" s="397">
        <f t="shared" si="7"/>
        <v>0</v>
      </c>
      <c r="I40" s="402">
        <f t="shared" si="8"/>
        <v>0</v>
      </c>
      <c r="J40" s="381"/>
      <c r="K40" s="406"/>
      <c r="L40" s="407"/>
      <c r="M40" s="407"/>
      <c r="N40" s="408"/>
    </row>
    <row r="41" ht="20.7" customHeight="1" spans="1:14">
      <c r="A41" s="376"/>
      <c r="B41" s="395" t="s">
        <v>51</v>
      </c>
      <c r="C41" s="398"/>
      <c r="D41" s="394"/>
      <c r="E41" s="394"/>
      <c r="F41" s="384">
        <f t="shared" si="6"/>
        <v>0</v>
      </c>
      <c r="G41" s="396">
        <f>ROUND(附表4财政拨款收入支出决算总表!G13,2)</f>
        <v>0</v>
      </c>
      <c r="H41" s="397">
        <f t="shared" si="7"/>
        <v>0</v>
      </c>
      <c r="I41" s="402">
        <f t="shared" si="8"/>
        <v>0</v>
      </c>
      <c r="J41" s="381"/>
      <c r="K41" s="406"/>
      <c r="L41" s="407"/>
      <c r="M41" s="407"/>
      <c r="N41" s="408"/>
    </row>
    <row r="42" ht="20.7" customHeight="1" spans="1:14">
      <c r="A42" s="376"/>
      <c r="B42" s="395" t="s">
        <v>52</v>
      </c>
      <c r="C42" s="398"/>
      <c r="D42" s="394"/>
      <c r="E42" s="394"/>
      <c r="F42" s="384">
        <f t="shared" si="6"/>
        <v>0</v>
      </c>
      <c r="G42" s="396">
        <f>ROUND(附表4财政拨款收入支出决算总表!G14,2)</f>
        <v>0</v>
      </c>
      <c r="H42" s="397">
        <f t="shared" si="7"/>
        <v>0</v>
      </c>
      <c r="I42" s="402">
        <f t="shared" si="8"/>
        <v>0</v>
      </c>
      <c r="J42" s="381"/>
      <c r="K42" s="406"/>
      <c r="L42" s="407"/>
      <c r="M42" s="407"/>
      <c r="N42" s="408"/>
    </row>
    <row r="43" ht="20.7" customHeight="1" spans="1:14">
      <c r="A43" s="376"/>
      <c r="B43" s="395" t="s">
        <v>53</v>
      </c>
      <c r="C43" s="398"/>
      <c r="D43" s="394"/>
      <c r="E43" s="394"/>
      <c r="F43" s="384">
        <f t="shared" si="6"/>
        <v>0</v>
      </c>
      <c r="G43" s="396">
        <f>ROUND(附表4财政拨款收入支出决算总表!G15,2)</f>
        <v>41.52</v>
      </c>
      <c r="H43" s="397">
        <f t="shared" si="7"/>
        <v>41.52</v>
      </c>
      <c r="I43" s="402">
        <f t="shared" si="8"/>
        <v>0.0095</v>
      </c>
      <c r="J43" s="381"/>
      <c r="K43" s="406"/>
      <c r="L43" s="407"/>
      <c r="M43" s="407"/>
      <c r="N43" s="408"/>
    </row>
    <row r="44" ht="20.7" customHeight="1" spans="1:14">
      <c r="A44" s="376"/>
      <c r="B44" s="395" t="s">
        <v>54</v>
      </c>
      <c r="C44" s="398"/>
      <c r="D44" s="394"/>
      <c r="E44" s="394"/>
      <c r="F44" s="384">
        <f t="shared" si="6"/>
        <v>0</v>
      </c>
      <c r="G44" s="396">
        <f>ROUND(附表4财政拨款收入支出决算总表!G16,2)</f>
        <v>23.49</v>
      </c>
      <c r="H44" s="397">
        <f t="shared" si="7"/>
        <v>23.49</v>
      </c>
      <c r="I44" s="402">
        <f t="shared" si="8"/>
        <v>0.0054</v>
      </c>
      <c r="J44" s="381"/>
      <c r="K44" s="406"/>
      <c r="L44" s="407"/>
      <c r="M44" s="407"/>
      <c r="N44" s="408"/>
    </row>
    <row r="45" ht="20.7" customHeight="1" spans="1:14">
      <c r="A45" s="376"/>
      <c r="B45" s="395" t="s">
        <v>55</v>
      </c>
      <c r="C45" s="398"/>
      <c r="D45" s="394"/>
      <c r="E45" s="394"/>
      <c r="F45" s="384">
        <f t="shared" si="6"/>
        <v>0</v>
      </c>
      <c r="G45" s="396">
        <f>ROUND(附表4财政拨款收入支出决算总表!G17,2)</f>
        <v>0</v>
      </c>
      <c r="H45" s="397">
        <f t="shared" si="7"/>
        <v>0</v>
      </c>
      <c r="I45" s="402">
        <f t="shared" si="8"/>
        <v>0</v>
      </c>
      <c r="J45" s="381"/>
      <c r="K45" s="406"/>
      <c r="L45" s="407"/>
      <c r="M45" s="407"/>
      <c r="N45" s="408"/>
    </row>
    <row r="46" ht="20.7" customHeight="1" spans="1:14">
      <c r="A46" s="376"/>
      <c r="B46" s="395" t="s">
        <v>56</v>
      </c>
      <c r="C46" s="398"/>
      <c r="D46" s="394"/>
      <c r="E46" s="394"/>
      <c r="F46" s="384">
        <f t="shared" si="6"/>
        <v>0</v>
      </c>
      <c r="G46" s="396">
        <f>ROUND(附表4财政拨款收入支出决算总表!G18,2)</f>
        <v>3870.33</v>
      </c>
      <c r="H46" s="397">
        <f t="shared" si="7"/>
        <v>3870.33</v>
      </c>
      <c r="I46" s="402">
        <f t="shared" si="8"/>
        <v>0.8836</v>
      </c>
      <c r="J46" s="381"/>
      <c r="K46" s="406"/>
      <c r="L46" s="407"/>
      <c r="M46" s="407"/>
      <c r="N46" s="408"/>
    </row>
    <row r="47" ht="20.7" customHeight="1" spans="1:14">
      <c r="A47" s="376"/>
      <c r="B47" s="395" t="s">
        <v>57</v>
      </c>
      <c r="C47" s="398"/>
      <c r="D47" s="394"/>
      <c r="E47" s="394"/>
      <c r="F47" s="384">
        <f t="shared" si="6"/>
        <v>0</v>
      </c>
      <c r="G47" s="396">
        <f>ROUND(附表4财政拨款收入支出决算总表!G19,2)</f>
        <v>0</v>
      </c>
      <c r="H47" s="397">
        <f t="shared" si="7"/>
        <v>0</v>
      </c>
      <c r="I47" s="402">
        <f t="shared" si="8"/>
        <v>0</v>
      </c>
      <c r="J47" s="381"/>
      <c r="K47" s="406"/>
      <c r="L47" s="407"/>
      <c r="M47" s="407"/>
      <c r="N47" s="408"/>
    </row>
    <row r="48" ht="20.7" customHeight="1" spans="1:14">
      <c r="A48" s="376"/>
      <c r="B48" s="395" t="s">
        <v>58</v>
      </c>
      <c r="C48" s="398"/>
      <c r="D48" s="394"/>
      <c r="E48" s="394"/>
      <c r="F48" s="384">
        <f t="shared" si="6"/>
        <v>0</v>
      </c>
      <c r="G48" s="396">
        <f>ROUND(附表4财政拨款收入支出决算总表!G20,2)</f>
        <v>0</v>
      </c>
      <c r="H48" s="397">
        <f t="shared" si="7"/>
        <v>0</v>
      </c>
      <c r="I48" s="402">
        <f t="shared" si="8"/>
        <v>0</v>
      </c>
      <c r="J48" s="381"/>
      <c r="K48" s="406"/>
      <c r="L48" s="407"/>
      <c r="M48" s="407"/>
      <c r="N48" s="408"/>
    </row>
    <row r="49" ht="20.7" customHeight="1" spans="1:14">
      <c r="A49" s="376"/>
      <c r="B49" s="395" t="s">
        <v>59</v>
      </c>
      <c r="C49" s="398"/>
      <c r="D49" s="394"/>
      <c r="E49" s="394"/>
      <c r="F49" s="384">
        <f t="shared" si="6"/>
        <v>0</v>
      </c>
      <c r="G49" s="396">
        <f>ROUND(附表4财政拨款收入支出决算总表!G21,2)</f>
        <v>0</v>
      </c>
      <c r="H49" s="397">
        <f t="shared" si="7"/>
        <v>0</v>
      </c>
      <c r="I49" s="402">
        <f t="shared" si="8"/>
        <v>0</v>
      </c>
      <c r="J49" s="381"/>
      <c r="K49" s="406"/>
      <c r="L49" s="407"/>
      <c r="M49" s="407"/>
      <c r="N49" s="408"/>
    </row>
    <row r="50" ht="20.7" customHeight="1" spans="1:14">
      <c r="A50" s="376"/>
      <c r="B50" s="395" t="s">
        <v>60</v>
      </c>
      <c r="C50" s="398"/>
      <c r="D50" s="394"/>
      <c r="E50" s="394"/>
      <c r="F50" s="384">
        <f t="shared" si="6"/>
        <v>0</v>
      </c>
      <c r="G50" s="396">
        <f>ROUND(附表4财政拨款收入支出决算总表!G22,2)</f>
        <v>0</v>
      </c>
      <c r="H50" s="397">
        <f t="shared" si="7"/>
        <v>0</v>
      </c>
      <c r="I50" s="402">
        <f t="shared" si="8"/>
        <v>0</v>
      </c>
      <c r="J50" s="381"/>
      <c r="K50" s="406"/>
      <c r="L50" s="407"/>
      <c r="M50" s="407"/>
      <c r="N50" s="408"/>
    </row>
    <row r="51" ht="20.7" customHeight="1" spans="1:14">
      <c r="A51" s="376"/>
      <c r="B51" s="395" t="s">
        <v>61</v>
      </c>
      <c r="C51" s="398"/>
      <c r="D51" s="394"/>
      <c r="E51" s="394"/>
      <c r="F51" s="384">
        <f t="shared" si="6"/>
        <v>0</v>
      </c>
      <c r="G51" s="396">
        <f>ROUND(附表4财政拨款收入支出决算总表!G23,2)</f>
        <v>0</v>
      </c>
      <c r="H51" s="397">
        <f t="shared" si="7"/>
        <v>0</v>
      </c>
      <c r="I51" s="402">
        <f t="shared" si="8"/>
        <v>0</v>
      </c>
      <c r="J51" s="381"/>
      <c r="K51" s="406"/>
      <c r="L51" s="407"/>
      <c r="M51" s="407"/>
      <c r="N51" s="408"/>
    </row>
    <row r="52" ht="20.7" customHeight="1" spans="1:14">
      <c r="A52" s="376"/>
      <c r="B52" s="395" t="s">
        <v>62</v>
      </c>
      <c r="C52" s="398"/>
      <c r="D52" s="394"/>
      <c r="E52" s="394"/>
      <c r="F52" s="384">
        <f t="shared" si="6"/>
        <v>0</v>
      </c>
      <c r="G52" s="396">
        <f>ROUND(附表4财政拨款收入支出决算总表!G24,2)</f>
        <v>0</v>
      </c>
      <c r="H52" s="397">
        <f t="shared" si="7"/>
        <v>0</v>
      </c>
      <c r="I52" s="402">
        <f t="shared" si="8"/>
        <v>0</v>
      </c>
      <c r="J52" s="381"/>
      <c r="K52" s="406"/>
      <c r="L52" s="407"/>
      <c r="M52" s="407"/>
      <c r="N52" s="408"/>
    </row>
    <row r="53" ht="20.7" customHeight="1" spans="1:14">
      <c r="A53" s="376"/>
      <c r="B53" s="395" t="s">
        <v>63</v>
      </c>
      <c r="C53" s="398"/>
      <c r="D53" s="394"/>
      <c r="E53" s="394"/>
      <c r="F53" s="384">
        <f t="shared" si="6"/>
        <v>0</v>
      </c>
      <c r="G53" s="396">
        <f>ROUND(附表4财政拨款收入支出决算总表!G25,2)</f>
        <v>0</v>
      </c>
      <c r="H53" s="397">
        <f t="shared" si="7"/>
        <v>0</v>
      </c>
      <c r="I53" s="402">
        <f t="shared" si="8"/>
        <v>0</v>
      </c>
      <c r="J53" s="381"/>
      <c r="K53" s="406"/>
      <c r="L53" s="407"/>
      <c r="M53" s="407"/>
      <c r="N53" s="408"/>
    </row>
    <row r="54" ht="20.7" customHeight="1" spans="1:14">
      <c r="A54" s="376"/>
      <c r="B54" s="395" t="s">
        <v>64</v>
      </c>
      <c r="C54" s="398"/>
      <c r="D54" s="394"/>
      <c r="E54" s="394"/>
      <c r="F54" s="384">
        <f t="shared" si="6"/>
        <v>0</v>
      </c>
      <c r="G54" s="396">
        <f>ROUND(附表4财政拨款收入支出决算总表!G26,2)</f>
        <v>24.95</v>
      </c>
      <c r="H54" s="397">
        <f t="shared" si="7"/>
        <v>24.95</v>
      </c>
      <c r="I54" s="402">
        <f t="shared" si="8"/>
        <v>0.0057</v>
      </c>
      <c r="J54" s="381"/>
      <c r="K54" s="406"/>
      <c r="L54" s="407"/>
      <c r="M54" s="407"/>
      <c r="N54" s="408"/>
    </row>
    <row r="55" ht="20.7" customHeight="1" spans="1:14">
      <c r="A55" s="376"/>
      <c r="B55" s="395" t="s">
        <v>65</v>
      </c>
      <c r="C55" s="398"/>
      <c r="D55" s="394"/>
      <c r="E55" s="394"/>
      <c r="F55" s="384">
        <f t="shared" si="6"/>
        <v>0</v>
      </c>
      <c r="G55" s="396">
        <f>ROUND(附表4财政拨款收入支出决算总表!G27,2)</f>
        <v>0</v>
      </c>
      <c r="H55" s="397">
        <f t="shared" si="7"/>
        <v>0</v>
      </c>
      <c r="I55" s="402">
        <f t="shared" si="8"/>
        <v>0</v>
      </c>
      <c r="J55" s="381"/>
      <c r="K55" s="406"/>
      <c r="L55" s="407"/>
      <c r="M55" s="407"/>
      <c r="N55" s="408"/>
    </row>
    <row r="56" ht="20.7" customHeight="1" spans="1:14">
      <c r="A56" s="376"/>
      <c r="B56" s="395" t="s">
        <v>66</v>
      </c>
      <c r="C56" s="398"/>
      <c r="D56" s="394"/>
      <c r="E56" s="394"/>
      <c r="F56" s="384">
        <f t="shared" si="6"/>
        <v>0</v>
      </c>
      <c r="G56" s="396">
        <f>ROUND(附表4财政拨款收入支出决算总表!G28,2)</f>
        <v>0</v>
      </c>
      <c r="H56" s="397">
        <f t="shared" si="7"/>
        <v>0</v>
      </c>
      <c r="I56" s="402">
        <f t="shared" si="8"/>
        <v>0</v>
      </c>
      <c r="J56" s="381"/>
      <c r="K56" s="406"/>
      <c r="L56" s="407"/>
      <c r="M56" s="407"/>
      <c r="N56" s="408"/>
    </row>
    <row r="57" ht="20.7" customHeight="1" spans="1:14">
      <c r="A57" s="376"/>
      <c r="B57" s="395" t="s">
        <v>67</v>
      </c>
      <c r="C57" s="398"/>
      <c r="D57" s="394"/>
      <c r="E57" s="394"/>
      <c r="F57" s="384">
        <f t="shared" si="6"/>
        <v>0</v>
      </c>
      <c r="G57" s="396">
        <f>ROUND(附表4财政拨款收入支出决算总表!G29,2)</f>
        <v>0</v>
      </c>
      <c r="H57" s="397">
        <f t="shared" si="7"/>
        <v>0</v>
      </c>
      <c r="I57" s="402">
        <f t="shared" si="8"/>
        <v>0</v>
      </c>
      <c r="J57" s="381"/>
      <c r="K57" s="406"/>
      <c r="L57" s="407"/>
      <c r="M57" s="407"/>
      <c r="N57" s="408"/>
    </row>
    <row r="58" ht="20.7" customHeight="1" spans="1:14">
      <c r="A58" s="376"/>
      <c r="B58" s="395" t="s">
        <v>41</v>
      </c>
      <c r="C58" s="398"/>
      <c r="D58" s="394"/>
      <c r="E58" s="394"/>
      <c r="F58" s="384">
        <f t="shared" si="6"/>
        <v>0</v>
      </c>
      <c r="G58" s="396">
        <f>ROUND(附表4财政拨款收入支出决算总表!G30,2)</f>
        <v>0</v>
      </c>
      <c r="H58" s="397">
        <f t="shared" si="7"/>
        <v>0</v>
      </c>
      <c r="I58" s="402">
        <f t="shared" si="8"/>
        <v>0</v>
      </c>
      <c r="J58" s="381"/>
      <c r="K58" s="406"/>
      <c r="L58" s="407"/>
      <c r="M58" s="407"/>
      <c r="N58" s="408"/>
    </row>
    <row r="59" ht="20.7" customHeight="1" spans="1:14">
      <c r="A59" s="376"/>
      <c r="B59" s="395" t="s">
        <v>68</v>
      </c>
      <c r="C59" s="398"/>
      <c r="D59" s="394"/>
      <c r="E59" s="394"/>
      <c r="F59" s="384">
        <f t="shared" si="6"/>
        <v>0</v>
      </c>
      <c r="G59" s="396">
        <f>ROUND(附表4财政拨款收入支出决算总表!G31,2)</f>
        <v>0</v>
      </c>
      <c r="H59" s="397">
        <f t="shared" si="7"/>
        <v>0</v>
      </c>
      <c r="I59" s="402">
        <f t="shared" si="8"/>
        <v>0</v>
      </c>
      <c r="J59" s="381"/>
      <c r="K59" s="406"/>
      <c r="L59" s="407"/>
      <c r="M59" s="407"/>
      <c r="N59" s="408"/>
    </row>
    <row r="60" ht="20.7" customHeight="1" spans="1:14">
      <c r="A60" s="376"/>
      <c r="B60" s="395" t="s">
        <v>69</v>
      </c>
      <c r="C60" s="398"/>
      <c r="D60" s="394"/>
      <c r="E60" s="394"/>
      <c r="F60" s="384">
        <f t="shared" si="6"/>
        <v>0</v>
      </c>
      <c r="G60" s="396">
        <f>ROUND(附表4财政拨款收入支出决算总表!G32,2)</f>
        <v>0</v>
      </c>
      <c r="H60" s="397">
        <f t="shared" si="7"/>
        <v>0</v>
      </c>
      <c r="I60" s="402">
        <f t="shared" si="8"/>
        <v>0</v>
      </c>
      <c r="J60" s="381"/>
      <c r="K60" s="406"/>
      <c r="L60" s="407"/>
      <c r="M60" s="407"/>
      <c r="N60" s="408"/>
    </row>
    <row r="61" ht="20.7" customHeight="1" spans="1:14">
      <c r="A61" s="376"/>
      <c r="B61" s="395" t="s">
        <v>70</v>
      </c>
      <c r="C61" s="398"/>
      <c r="D61" s="394"/>
      <c r="E61" s="394"/>
      <c r="F61" s="384">
        <f t="shared" si="6"/>
        <v>0</v>
      </c>
      <c r="G61" s="396">
        <f>ROUND(附表4财政拨款收入支出决算总表!G33,2)</f>
        <v>0</v>
      </c>
      <c r="H61" s="397">
        <f t="shared" si="7"/>
        <v>0</v>
      </c>
      <c r="I61" s="402">
        <f t="shared" si="8"/>
        <v>0</v>
      </c>
      <c r="J61" s="381"/>
      <c r="K61" s="406"/>
      <c r="L61" s="407"/>
      <c r="M61" s="407"/>
      <c r="N61" s="408"/>
    </row>
    <row r="62" ht="20.7" customHeight="1" spans="1:14">
      <c r="A62" s="382"/>
      <c r="B62" s="399" t="s">
        <v>71</v>
      </c>
      <c r="C62" s="376"/>
      <c r="D62" s="400"/>
      <c r="E62" s="400"/>
      <c r="F62" s="377"/>
      <c r="G62" s="380">
        <f>ROUND(附表1收入支出决算总表!F34,2)+ROUND(附表1收入支出决算总表!F35,2)</f>
        <v>0</v>
      </c>
      <c r="H62" s="381"/>
      <c r="I62" s="381"/>
      <c r="J62" s="381"/>
      <c r="K62" s="381"/>
      <c r="L62" s="381"/>
      <c r="M62" s="381"/>
      <c r="N62" s="401"/>
    </row>
    <row r="63" ht="20.7" customHeight="1" spans="1:14">
      <c r="A63" s="376" t="s">
        <v>72</v>
      </c>
      <c r="B63" s="377"/>
      <c r="C63" s="378">
        <f>(M64+M67+M72)-M63</f>
        <v>0</v>
      </c>
      <c r="D63" s="383">
        <f>(J64+J67+J72)-J63</f>
        <v>-0.04</v>
      </c>
      <c r="E63" s="383">
        <f>(H64+H67+H72)-H63</f>
        <v>0</v>
      </c>
      <c r="F63" s="384">
        <f t="shared" ref="F63:F82" si="9">G63-H63</f>
        <v>0</v>
      </c>
      <c r="G63" s="380">
        <f>ROUND(附表9“三公”经费、行政参公单位机关运行经费情况表!D7,2)</f>
        <v>7.38</v>
      </c>
      <c r="H63" s="385">
        <f>G63</f>
        <v>7.38</v>
      </c>
      <c r="I63" s="402">
        <f>I64+I67+I72</f>
        <v>1</v>
      </c>
      <c r="J63" s="385">
        <v>-1.77</v>
      </c>
      <c r="K63" s="402">
        <f>J63/L63</f>
        <v>-0.19344262295082</v>
      </c>
      <c r="L63" s="403">
        <f t="shared" ref="L63:L70" si="10">H63-J63</f>
        <v>9.15</v>
      </c>
      <c r="M63" s="403">
        <f>ROUND(附表9“三公”经费、行政参公单位机关运行经费情况表!C7,2)</f>
        <v>9.15</v>
      </c>
      <c r="N63" s="409">
        <f>H63/M63</f>
        <v>0.80655737704918</v>
      </c>
    </row>
    <row r="64" ht="20.7" customHeight="1" spans="1:14">
      <c r="A64" s="382"/>
      <c r="B64" s="399" t="s">
        <v>73</v>
      </c>
      <c r="C64" s="376"/>
      <c r="D64" s="400"/>
      <c r="E64" s="400"/>
      <c r="F64" s="384">
        <f t="shared" si="9"/>
        <v>0</v>
      </c>
      <c r="G64" s="380">
        <f>ROUND(附表9“三公”经费、行政参公单位机关运行经费情况表!D8,2)</f>
        <v>0</v>
      </c>
      <c r="H64" s="385">
        <f>G64</f>
        <v>0</v>
      </c>
      <c r="I64" s="402">
        <f>ROUND(H64/$H$63,4)</f>
        <v>0</v>
      </c>
      <c r="J64" s="385">
        <v>0</v>
      </c>
      <c r="K64" s="402" t="e">
        <f t="shared" ref="K64:K70" si="11">J64/L64</f>
        <v>#DIV/0!</v>
      </c>
      <c r="L64" s="403">
        <f t="shared" si="10"/>
        <v>0</v>
      </c>
      <c r="M64" s="403">
        <f>ROUND(附表9“三公”经费、行政参公单位机关运行经费情况表!C8,2)</f>
        <v>0</v>
      </c>
      <c r="N64" s="409" t="e">
        <f t="shared" ref="N64:N72" si="12">H64/M64</f>
        <v>#DIV/0!</v>
      </c>
    </row>
    <row r="65" ht="20.7" customHeight="1" spans="1:14">
      <c r="A65" s="382"/>
      <c r="B65" s="386" t="s">
        <v>74</v>
      </c>
      <c r="C65" s="376"/>
      <c r="D65" s="400"/>
      <c r="E65" s="410">
        <f>IF(H64&gt;0,IF(H65&gt;0,0,“否”),IF(H65=0,0,“否”))</f>
        <v>0</v>
      </c>
      <c r="F65" s="384">
        <f t="shared" si="9"/>
        <v>0</v>
      </c>
      <c r="G65" s="411">
        <f>ROUND(附表9“三公”经费、行政参公单位机关运行经费情况表!D17,2)</f>
        <v>0</v>
      </c>
      <c r="H65" s="385">
        <f>G65</f>
        <v>0</v>
      </c>
      <c r="I65" s="379"/>
      <c r="J65" s="379"/>
      <c r="K65" s="379"/>
      <c r="L65" s="379"/>
      <c r="M65" s="381"/>
      <c r="N65" s="401"/>
    </row>
    <row r="66" ht="20.7" customHeight="1" spans="1:14">
      <c r="A66" s="382"/>
      <c r="B66" s="386" t="s">
        <v>75</v>
      </c>
      <c r="C66" s="376"/>
      <c r="D66" s="400"/>
      <c r="E66" s="410">
        <f>IF(H65&gt;H66,“否”,0)</f>
        <v>0</v>
      </c>
      <c r="F66" s="384">
        <f t="shared" si="9"/>
        <v>0</v>
      </c>
      <c r="G66" s="411">
        <f>ROUND(附表9“三公”经费、行政参公单位机关运行经费情况表!D18,2)</f>
        <v>0</v>
      </c>
      <c r="H66" s="385">
        <f>G66</f>
        <v>0</v>
      </c>
      <c r="I66" s="379"/>
      <c r="J66" s="379"/>
      <c r="K66" s="379"/>
      <c r="L66" s="379"/>
      <c r="M66" s="381"/>
      <c r="N66" s="401"/>
    </row>
    <row r="67" ht="20.7" customHeight="1" spans="1:14">
      <c r="A67" s="382"/>
      <c r="B67" s="399" t="s">
        <v>76</v>
      </c>
      <c r="C67" s="376"/>
      <c r="D67" s="400"/>
      <c r="E67" s="410">
        <f>(H68+H70)-H67</f>
        <v>0</v>
      </c>
      <c r="F67" s="384">
        <f t="shared" si="9"/>
        <v>0</v>
      </c>
      <c r="G67" s="380">
        <f>ROUND(附表9“三公”经费、行政参公单位机关运行经费情况表!D9,2)</f>
        <v>6.45</v>
      </c>
      <c r="H67" s="385">
        <f>G67</f>
        <v>6.45</v>
      </c>
      <c r="I67" s="402">
        <f>ROUND(H67/$H$63,4)</f>
        <v>0.874</v>
      </c>
      <c r="J67" s="385">
        <v>-1.79</v>
      </c>
      <c r="K67" s="402">
        <f>J67/L67</f>
        <v>-0.217233009708738</v>
      </c>
      <c r="L67" s="403">
        <f t="shared" si="10"/>
        <v>8.24</v>
      </c>
      <c r="M67" s="403">
        <f>ROUND(附表9“三公”经费、行政参公单位机关运行经费情况表!C9,2)</f>
        <v>8.2</v>
      </c>
      <c r="N67" s="409">
        <f t="shared" si="12"/>
        <v>0.786585365853659</v>
      </c>
    </row>
    <row r="68" ht="20.7" customHeight="1" spans="1:14">
      <c r="A68" s="382"/>
      <c r="B68" s="386" t="s">
        <v>77</v>
      </c>
      <c r="C68" s="387"/>
      <c r="D68" s="400"/>
      <c r="E68" s="390"/>
      <c r="F68" s="384">
        <f t="shared" si="9"/>
        <v>0</v>
      </c>
      <c r="G68" s="380">
        <f>ROUND(附表9“三公”经费、行政参公单位机关运行经费情况表!D10,2)</f>
        <v>0</v>
      </c>
      <c r="H68" s="385">
        <f t="shared" ref="H68:H72" si="13">G68</f>
        <v>0</v>
      </c>
      <c r="I68" s="381"/>
      <c r="J68" s="385">
        <v>0</v>
      </c>
      <c r="K68" s="402" t="e">
        <f t="shared" si="11"/>
        <v>#DIV/0!</v>
      </c>
      <c r="L68" s="403">
        <f t="shared" si="10"/>
        <v>0</v>
      </c>
      <c r="M68" s="403">
        <f>ROUND(附表9“三公”经费、行政参公单位机关运行经费情况表!C10,2)</f>
        <v>0</v>
      </c>
      <c r="N68" s="409" t="e">
        <f t="shared" si="12"/>
        <v>#DIV/0!</v>
      </c>
    </row>
    <row r="69" ht="20.7" customHeight="1" spans="1:14">
      <c r="A69" s="382"/>
      <c r="B69" s="388" t="s">
        <v>78</v>
      </c>
      <c r="C69" s="376"/>
      <c r="D69" s="400"/>
      <c r="E69" s="410">
        <f>IF(H68&gt;0,IF(H69&gt;0,0,“否”),IF(H69=0,0,“否”))</f>
        <v>0</v>
      </c>
      <c r="F69" s="384">
        <f t="shared" si="9"/>
        <v>0</v>
      </c>
      <c r="G69" s="411">
        <f>ROUND(附表9“三公”经费、行政参公单位机关运行经费情况表!D19,2)</f>
        <v>0</v>
      </c>
      <c r="H69" s="412">
        <f t="shared" si="13"/>
        <v>0</v>
      </c>
      <c r="I69" s="379"/>
      <c r="J69" s="379"/>
      <c r="K69" s="379"/>
      <c r="L69" s="379"/>
      <c r="M69" s="381"/>
      <c r="N69" s="401"/>
    </row>
    <row r="70" ht="20.7" customHeight="1" spans="1:14">
      <c r="A70" s="382"/>
      <c r="B70" s="386" t="s">
        <v>79</v>
      </c>
      <c r="C70" s="387"/>
      <c r="D70" s="400"/>
      <c r="E70" s="410"/>
      <c r="F70" s="384">
        <f t="shared" si="9"/>
        <v>0</v>
      </c>
      <c r="G70" s="380">
        <f>ROUND(附表9“三公”经费、行政参公单位机关运行经费情况表!D11,2)</f>
        <v>6.45</v>
      </c>
      <c r="H70" s="385">
        <f t="shared" si="13"/>
        <v>6.45</v>
      </c>
      <c r="I70" s="381"/>
      <c r="J70" s="385">
        <v>-1.79</v>
      </c>
      <c r="K70" s="402">
        <f t="shared" si="11"/>
        <v>-0.217233009708738</v>
      </c>
      <c r="L70" s="403">
        <f t="shared" si="10"/>
        <v>8.24</v>
      </c>
      <c r="M70" s="403">
        <f>ROUND(附表9“三公”经费、行政参公单位机关运行经费情况表!C11,2)</f>
        <v>8.2</v>
      </c>
      <c r="N70" s="409">
        <f t="shared" si="12"/>
        <v>0.786585365853659</v>
      </c>
    </row>
    <row r="71" ht="20.7" customHeight="1" spans="1:14">
      <c r="A71" s="382"/>
      <c r="B71" s="388" t="s">
        <v>80</v>
      </c>
      <c r="C71" s="376"/>
      <c r="D71" s="400"/>
      <c r="E71" s="410">
        <f>IF(H70&gt;0,IF(H71&gt;0,0,“否”),IF(H71=0,0,“否”))</f>
        <v>0</v>
      </c>
      <c r="F71" s="384">
        <f t="shared" si="9"/>
        <v>0</v>
      </c>
      <c r="G71" s="411">
        <f>ROUND(附表9“三公”经费、行政参公单位机关运行经费情况表!D20,2)</f>
        <v>10</v>
      </c>
      <c r="H71" s="412">
        <f t="shared" si="13"/>
        <v>10</v>
      </c>
      <c r="I71" s="379"/>
      <c r="J71" s="379"/>
      <c r="K71" s="379"/>
      <c r="L71" s="379"/>
      <c r="M71" s="381"/>
      <c r="N71" s="401"/>
    </row>
    <row r="72" ht="20.7" customHeight="1" spans="1:14">
      <c r="A72" s="382"/>
      <c r="B72" s="399" t="s">
        <v>81</v>
      </c>
      <c r="C72" s="376"/>
      <c r="D72" s="400"/>
      <c r="E72" s="410">
        <f>(H73+H79)-H72</f>
        <v>0</v>
      </c>
      <c r="F72" s="384">
        <f t="shared" si="9"/>
        <v>0</v>
      </c>
      <c r="G72" s="380">
        <f>ROUND(附表9“三公”经费、行政参公单位机关运行经费情况表!D12,2)</f>
        <v>0.93</v>
      </c>
      <c r="H72" s="385">
        <f t="shared" si="13"/>
        <v>0.93</v>
      </c>
      <c r="I72" s="402">
        <f>ROUND(H72/$H$63,4)</f>
        <v>0.126</v>
      </c>
      <c r="J72" s="385">
        <v>-0.02</v>
      </c>
      <c r="K72" s="402">
        <f>J72/L72</f>
        <v>-0.0210526315789474</v>
      </c>
      <c r="L72" s="403">
        <f>H72-J72</f>
        <v>0.95</v>
      </c>
      <c r="M72" s="403">
        <f>ROUND(附表9“三公”经费、行政参公单位机关运行经费情况表!C12,2)</f>
        <v>0.95</v>
      </c>
      <c r="N72" s="409">
        <f t="shared" si="12"/>
        <v>0.978947368421053</v>
      </c>
    </row>
    <row r="73" ht="20.7" customHeight="1" spans="1:14">
      <c r="A73" s="382"/>
      <c r="B73" s="386" t="s">
        <v>82</v>
      </c>
      <c r="C73" s="376"/>
      <c r="D73" s="400"/>
      <c r="E73" s="400"/>
      <c r="F73" s="384">
        <f t="shared" si="9"/>
        <v>0</v>
      </c>
      <c r="G73" s="380">
        <f>ROUND(附表9“三公”经费、行政参公单位机关运行经费情况表!D13,2)</f>
        <v>0.93</v>
      </c>
      <c r="H73" s="385">
        <f t="shared" ref="H73:H81" si="14">G73</f>
        <v>0.93</v>
      </c>
      <c r="I73" s="379"/>
      <c r="J73" s="379"/>
      <c r="K73" s="379"/>
      <c r="L73" s="379"/>
      <c r="M73" s="381"/>
      <c r="N73" s="401"/>
    </row>
    <row r="74" ht="20.7" customHeight="1" spans="1:14">
      <c r="A74" s="382"/>
      <c r="B74" s="388" t="s">
        <v>83</v>
      </c>
      <c r="C74" s="376"/>
      <c r="D74" s="400"/>
      <c r="E74" s="410">
        <f>IF(H73&lt;H74,“否”,0)</f>
        <v>0</v>
      </c>
      <c r="F74" s="384">
        <f t="shared" si="9"/>
        <v>0</v>
      </c>
      <c r="G74" s="380">
        <f>ROUND(附表9“三公”经费、行政参公单位机关运行经费情况表!D14,2)</f>
        <v>0</v>
      </c>
      <c r="H74" s="385">
        <f t="shared" si="14"/>
        <v>0</v>
      </c>
      <c r="I74" s="379"/>
      <c r="J74" s="379"/>
      <c r="K74" s="379"/>
      <c r="L74" s="379"/>
      <c r="M74" s="381"/>
      <c r="N74" s="401"/>
    </row>
    <row r="75" ht="20.7" customHeight="1" spans="1:14">
      <c r="A75" s="387"/>
      <c r="B75" s="386" t="s">
        <v>84</v>
      </c>
      <c r="C75" s="382"/>
      <c r="D75" s="390"/>
      <c r="E75" s="410">
        <f>IF(H73&gt;0,IF(H75&gt;0,0,“否”),IF(H75=0,0,“否”))</f>
        <v>0</v>
      </c>
      <c r="F75" s="384">
        <f t="shared" si="9"/>
        <v>0</v>
      </c>
      <c r="G75" s="411">
        <f>ROUND(附表9“三公”经费、行政参公单位机关运行经费情况表!D21,2)</f>
        <v>23</v>
      </c>
      <c r="H75" s="412">
        <f t="shared" si="14"/>
        <v>23</v>
      </c>
      <c r="I75" s="379"/>
      <c r="J75" s="379"/>
      <c r="K75" s="379"/>
      <c r="L75" s="379"/>
      <c r="M75" s="381"/>
      <c r="N75" s="401"/>
    </row>
    <row r="76" ht="20.7" customHeight="1" spans="1:14">
      <c r="A76" s="387"/>
      <c r="B76" s="388" t="s">
        <v>85</v>
      </c>
      <c r="C76" s="382"/>
      <c r="D76" s="390"/>
      <c r="E76" s="410">
        <f>IF(H75&lt;H76,“否”,0)</f>
        <v>0</v>
      </c>
      <c r="F76" s="384">
        <f t="shared" si="9"/>
        <v>0</v>
      </c>
      <c r="G76" s="411">
        <f>ROUND(附表9“三公”经费、行政参公单位机关运行经费情况表!D22,2)</f>
        <v>0</v>
      </c>
      <c r="H76" s="412">
        <f t="shared" si="14"/>
        <v>0</v>
      </c>
      <c r="I76" s="379"/>
      <c r="J76" s="379"/>
      <c r="K76" s="379"/>
      <c r="L76" s="379"/>
      <c r="M76" s="381"/>
      <c r="N76" s="401"/>
    </row>
    <row r="77" ht="20.7" customHeight="1" spans="1:14">
      <c r="A77" s="382"/>
      <c r="B77" s="386" t="s">
        <v>86</v>
      </c>
      <c r="C77" s="387"/>
      <c r="D77" s="379"/>
      <c r="E77" s="410">
        <f>IF(H75&gt;H77,“否”,0)</f>
        <v>0</v>
      </c>
      <c r="F77" s="384">
        <f t="shared" si="9"/>
        <v>0</v>
      </c>
      <c r="G77" s="411">
        <f>ROUND(附表9“三公”经费、行政参公单位机关运行经费情况表!D23,2)</f>
        <v>231</v>
      </c>
      <c r="H77" s="412">
        <f t="shared" si="14"/>
        <v>231</v>
      </c>
      <c r="I77" s="379"/>
      <c r="J77" s="379"/>
      <c r="K77" s="379"/>
      <c r="L77" s="379"/>
      <c r="M77" s="381"/>
      <c r="N77" s="401"/>
    </row>
    <row r="78" ht="20.7" customHeight="1" spans="1:14">
      <c r="A78" s="382"/>
      <c r="B78" s="388" t="s">
        <v>87</v>
      </c>
      <c r="C78" s="413"/>
      <c r="D78" s="414"/>
      <c r="E78" s="410">
        <f>IF(H77&lt;H78,“否”,0)</f>
        <v>0</v>
      </c>
      <c r="F78" s="384">
        <f t="shared" si="9"/>
        <v>0</v>
      </c>
      <c r="G78" s="411">
        <f>ROUND(附表9“三公”经费、行政参公单位机关运行经费情况表!D24,2)</f>
        <v>0</v>
      </c>
      <c r="H78" s="412">
        <f t="shared" si="14"/>
        <v>0</v>
      </c>
      <c r="I78" s="379"/>
      <c r="J78" s="379"/>
      <c r="K78" s="379"/>
      <c r="L78" s="379"/>
      <c r="M78" s="381"/>
      <c r="N78" s="401"/>
    </row>
    <row r="79" ht="20.7" customHeight="1" spans="1:14">
      <c r="A79" s="382"/>
      <c r="B79" s="386" t="s">
        <v>88</v>
      </c>
      <c r="C79" s="376"/>
      <c r="D79" s="400"/>
      <c r="E79" s="400"/>
      <c r="F79" s="384">
        <f t="shared" si="9"/>
        <v>0</v>
      </c>
      <c r="G79" s="380">
        <f>ROUND(附表9“三公”经费、行政参公单位机关运行经费情况表!D15,2)</f>
        <v>0</v>
      </c>
      <c r="H79" s="385">
        <f t="shared" si="14"/>
        <v>0</v>
      </c>
      <c r="I79" s="379"/>
      <c r="J79" s="379"/>
      <c r="K79" s="379"/>
      <c r="L79" s="379"/>
      <c r="M79" s="381"/>
      <c r="N79" s="401"/>
    </row>
    <row r="80" ht="20.7" customHeight="1" spans="1:14">
      <c r="A80" s="382"/>
      <c r="B80" s="386" t="s">
        <v>89</v>
      </c>
      <c r="C80" s="413"/>
      <c r="D80" s="414"/>
      <c r="E80" s="410">
        <f>IF(H79&gt;0,IF(H80&gt;0,0,“否”),IF(H80=0,0,“否”))</f>
        <v>0</v>
      </c>
      <c r="F80" s="384">
        <f t="shared" si="9"/>
        <v>0</v>
      </c>
      <c r="G80" s="411">
        <f>ROUND(附表9“三公”经费、行政参公单位机关运行经费情况表!D25,2)</f>
        <v>0</v>
      </c>
      <c r="H80" s="412">
        <f t="shared" si="14"/>
        <v>0</v>
      </c>
      <c r="I80" s="379"/>
      <c r="J80" s="379"/>
      <c r="K80" s="379"/>
      <c r="L80" s="379"/>
      <c r="M80" s="381"/>
      <c r="N80" s="401"/>
    </row>
    <row r="81" ht="20.7" customHeight="1" spans="1:14">
      <c r="A81" s="382"/>
      <c r="B81" s="386" t="s">
        <v>90</v>
      </c>
      <c r="C81" s="413"/>
      <c r="D81" s="414"/>
      <c r="E81" s="410">
        <f>IF(H80&gt;H81,“否”,0)</f>
        <v>0</v>
      </c>
      <c r="F81" s="384">
        <f t="shared" si="9"/>
        <v>0</v>
      </c>
      <c r="G81" s="411">
        <f>ROUND(附表9“三公”经费、行政参公单位机关运行经费情况表!D26,2)</f>
        <v>0</v>
      </c>
      <c r="H81" s="412">
        <f t="shared" si="14"/>
        <v>0</v>
      </c>
      <c r="I81" s="379"/>
      <c r="J81" s="379"/>
      <c r="K81" s="379"/>
      <c r="L81" s="379"/>
      <c r="M81" s="381"/>
      <c r="N81" s="401"/>
    </row>
    <row r="82" ht="20.7" customHeight="1" spans="1:14">
      <c r="A82" s="376" t="s">
        <v>91</v>
      </c>
      <c r="B82" s="377"/>
      <c r="C82" s="382"/>
      <c r="D82" s="390"/>
      <c r="E82" s="390"/>
      <c r="F82" s="384">
        <f t="shared" si="9"/>
        <v>0</v>
      </c>
      <c r="G82" s="380">
        <f>ROUND(附表9“三公”经费、行政参公单位机关运行经费情况表!D27,2)</f>
        <v>0</v>
      </c>
      <c r="H82" s="385">
        <v>0</v>
      </c>
      <c r="I82" s="381"/>
      <c r="J82" s="385">
        <v>0</v>
      </c>
      <c r="K82" s="402" t="e">
        <f>J82/L82</f>
        <v>#DIV/0!</v>
      </c>
      <c r="L82" s="403">
        <f>H82-J82</f>
        <v>0</v>
      </c>
      <c r="M82" s="381"/>
      <c r="N82" s="401"/>
    </row>
    <row r="83" ht="20.7" customHeight="1" spans="1:14">
      <c r="A83" s="376"/>
      <c r="B83" s="377"/>
      <c r="C83" s="382"/>
      <c r="D83" s="390"/>
      <c r="E83" s="390"/>
      <c r="F83" s="377"/>
      <c r="G83" s="392"/>
      <c r="H83" s="381"/>
      <c r="I83" s="381"/>
      <c r="J83" s="381"/>
      <c r="K83" s="404"/>
      <c r="L83" s="381"/>
      <c r="M83" s="381"/>
      <c r="N83" s="401"/>
    </row>
    <row r="84" ht="20.7" customHeight="1" spans="1:14">
      <c r="A84" s="376" t="s">
        <v>92</v>
      </c>
      <c r="B84" s="377"/>
      <c r="C84" s="382"/>
      <c r="D84" s="410">
        <f>SUM(J85:J86,J91:J94)-J84</f>
        <v>0</v>
      </c>
      <c r="E84" s="410">
        <f>SUM(H85:H86,H91:H94)-H84</f>
        <v>0</v>
      </c>
      <c r="F84" s="384">
        <f t="shared" ref="F84:F86" si="15">G84-H84</f>
        <v>0</v>
      </c>
      <c r="G84" s="380">
        <f>ROUND(附表10国有资产占有使用情况表!C8,2)</f>
        <v>4496.01</v>
      </c>
      <c r="H84" s="385">
        <f>G84</f>
        <v>4496.01</v>
      </c>
      <c r="I84" s="390"/>
      <c r="J84" s="385">
        <f>SUM(J85:J86,J91:J94)</f>
        <v>2443.43</v>
      </c>
      <c r="K84" s="390"/>
      <c r="L84" s="390"/>
      <c r="M84" s="390"/>
      <c r="N84" s="401"/>
    </row>
    <row r="85" ht="20.7" customHeight="1" spans="1:14">
      <c r="A85" s="415"/>
      <c r="B85" s="416" t="s">
        <v>93</v>
      </c>
      <c r="C85" s="382"/>
      <c r="D85" s="417"/>
      <c r="E85" s="417"/>
      <c r="F85" s="384">
        <f t="shared" si="15"/>
        <v>0</v>
      </c>
      <c r="G85" s="380">
        <f>ROUND(附表10国有资产占有使用情况表!D8,2)</f>
        <v>3768.31</v>
      </c>
      <c r="H85" s="385">
        <f>G85</f>
        <v>3768.31</v>
      </c>
      <c r="I85" s="381"/>
      <c r="J85" s="385">
        <v>2393.76</v>
      </c>
      <c r="K85" s="404"/>
      <c r="L85" s="381"/>
      <c r="M85" s="381"/>
      <c r="N85" s="401"/>
    </row>
    <row r="86" ht="20.7" customHeight="1" spans="1:14">
      <c r="A86" s="415"/>
      <c r="B86" s="416" t="s">
        <v>94</v>
      </c>
      <c r="C86" s="382"/>
      <c r="D86" s="417"/>
      <c r="E86" s="410">
        <f>SUM(G87:G90)-G86</f>
        <v>0</v>
      </c>
      <c r="F86" s="384">
        <f t="shared" si="15"/>
        <v>0</v>
      </c>
      <c r="G86" s="380">
        <f>ROUND(附表10国有资产占有使用情况表!E8,2)</f>
        <v>99.43</v>
      </c>
      <c r="H86" s="385">
        <f>G86</f>
        <v>99.43</v>
      </c>
      <c r="I86" s="381"/>
      <c r="J86" s="385">
        <v>-0.32</v>
      </c>
      <c r="K86" s="404"/>
      <c r="L86" s="381"/>
      <c r="M86" s="381"/>
      <c r="N86" s="401"/>
    </row>
    <row r="87" ht="20.7" customHeight="1" spans="1:14">
      <c r="A87" s="415"/>
      <c r="B87" s="418" t="s">
        <v>95</v>
      </c>
      <c r="C87" s="382"/>
      <c r="D87" s="417"/>
      <c r="E87" s="390"/>
      <c r="F87" s="377"/>
      <c r="G87" s="380">
        <f>ROUND(附表10国有资产占有使用情况表!F8,2)</f>
        <v>0</v>
      </c>
      <c r="H87" s="381"/>
      <c r="I87" s="381"/>
      <c r="J87" s="381"/>
      <c r="K87" s="404"/>
      <c r="L87" s="381"/>
      <c r="M87" s="381"/>
      <c r="N87" s="401"/>
    </row>
    <row r="88" ht="20.7" customHeight="1" spans="1:14">
      <c r="A88" s="415"/>
      <c r="B88" s="418" t="s">
        <v>96</v>
      </c>
      <c r="C88" s="382"/>
      <c r="D88" s="417"/>
      <c r="E88" s="390"/>
      <c r="F88" s="377"/>
      <c r="G88" s="380">
        <f>ROUND(附表10国有资产占有使用情况表!G8,2)</f>
        <v>44.38</v>
      </c>
      <c r="H88" s="381"/>
      <c r="I88" s="381"/>
      <c r="J88" s="381"/>
      <c r="K88" s="404"/>
      <c r="L88" s="381"/>
      <c r="M88" s="381"/>
      <c r="N88" s="401"/>
    </row>
    <row r="89" ht="20.7" customHeight="1" spans="1:14">
      <c r="A89" s="415"/>
      <c r="B89" s="418" t="s">
        <v>97</v>
      </c>
      <c r="C89" s="382"/>
      <c r="D89" s="417"/>
      <c r="E89" s="390"/>
      <c r="F89" s="377"/>
      <c r="G89" s="380">
        <f>ROUND(附表10国有资产占有使用情况表!H8,2)</f>
        <v>0</v>
      </c>
      <c r="H89" s="381"/>
      <c r="I89" s="381"/>
      <c r="J89" s="381"/>
      <c r="K89" s="404"/>
      <c r="L89" s="381"/>
      <c r="M89" s="381"/>
      <c r="N89" s="401"/>
    </row>
    <row r="90" ht="20.7" customHeight="1" spans="1:14">
      <c r="A90" s="415"/>
      <c r="B90" s="418" t="s">
        <v>98</v>
      </c>
      <c r="C90" s="382"/>
      <c r="D90" s="390"/>
      <c r="E90" s="390"/>
      <c r="F90" s="377"/>
      <c r="G90" s="380">
        <f>ROUND(附表10国有资产占有使用情况表!I8,2)</f>
        <v>55.05</v>
      </c>
      <c r="H90" s="381"/>
      <c r="I90" s="390"/>
      <c r="J90" s="381"/>
      <c r="K90" s="390"/>
      <c r="L90" s="381"/>
      <c r="M90" s="381"/>
      <c r="N90" s="401"/>
    </row>
    <row r="91" ht="20.7" customHeight="1" spans="1:14">
      <c r="A91" s="415"/>
      <c r="B91" s="416" t="s">
        <v>99</v>
      </c>
      <c r="C91" s="382"/>
      <c r="D91" s="390"/>
      <c r="E91" s="390"/>
      <c r="F91" s="384">
        <f t="shared" ref="F91:F94" si="16">G91-H91</f>
        <v>0</v>
      </c>
      <c r="G91" s="380">
        <f>ROUND(附表10国有资产占有使用情况表!J8,2)</f>
        <v>60</v>
      </c>
      <c r="H91" s="385">
        <f t="shared" ref="H91:H94" si="17">G91</f>
        <v>60</v>
      </c>
      <c r="I91" s="381"/>
      <c r="J91" s="385">
        <v>0</v>
      </c>
      <c r="K91" s="404"/>
      <c r="L91" s="381"/>
      <c r="M91" s="381"/>
      <c r="N91" s="401"/>
    </row>
    <row r="92" ht="20.7" customHeight="1" spans="1:14">
      <c r="A92" s="415"/>
      <c r="B92" s="416" t="s">
        <v>100</v>
      </c>
      <c r="C92" s="382"/>
      <c r="D92" s="390"/>
      <c r="E92" s="390"/>
      <c r="F92" s="384">
        <f t="shared" si="16"/>
        <v>0</v>
      </c>
      <c r="G92" s="380">
        <f>ROUND(附表10国有资产占有使用情况表!K8,2)</f>
        <v>568.27</v>
      </c>
      <c r="H92" s="385">
        <f t="shared" si="17"/>
        <v>568.27</v>
      </c>
      <c r="I92" s="381"/>
      <c r="J92" s="385">
        <v>49.99</v>
      </c>
      <c r="K92" s="404"/>
      <c r="L92" s="381"/>
      <c r="M92" s="381"/>
      <c r="N92" s="401"/>
    </row>
    <row r="93" ht="20.7" customHeight="1" spans="1:14">
      <c r="A93" s="415"/>
      <c r="B93" s="416" t="s">
        <v>101</v>
      </c>
      <c r="C93" s="382"/>
      <c r="D93" s="390"/>
      <c r="E93" s="390"/>
      <c r="F93" s="384">
        <f t="shared" si="16"/>
        <v>0</v>
      </c>
      <c r="G93" s="380">
        <f>ROUND(附表10国有资产占有使用情况表!L8,2)</f>
        <v>0</v>
      </c>
      <c r="H93" s="385">
        <f t="shared" si="17"/>
        <v>0</v>
      </c>
      <c r="I93" s="381"/>
      <c r="J93" s="385">
        <v>0</v>
      </c>
      <c r="K93" s="404"/>
      <c r="L93" s="381"/>
      <c r="M93" s="381"/>
      <c r="N93" s="401"/>
    </row>
    <row r="94" ht="20.7" customHeight="1" spans="1:14">
      <c r="A94" s="415"/>
      <c r="B94" s="416" t="s">
        <v>102</v>
      </c>
      <c r="C94" s="382"/>
      <c r="D94" s="390"/>
      <c r="E94" s="390"/>
      <c r="F94" s="384">
        <f t="shared" si="16"/>
        <v>0</v>
      </c>
      <c r="G94" s="380">
        <f>ROUND(附表10国有资产占有使用情况表!M8,2)</f>
        <v>0</v>
      </c>
      <c r="H94" s="385">
        <f t="shared" si="17"/>
        <v>0</v>
      </c>
      <c r="I94" s="381"/>
      <c r="J94" s="385">
        <v>0</v>
      </c>
      <c r="K94" s="404"/>
      <c r="L94" s="381"/>
      <c r="M94" s="381"/>
      <c r="N94" s="401"/>
    </row>
    <row r="95" ht="20.7" customHeight="1" spans="1:14">
      <c r="A95" s="376"/>
      <c r="B95" s="377"/>
      <c r="C95" s="382"/>
      <c r="D95" s="390"/>
      <c r="E95" s="390"/>
      <c r="F95" s="377"/>
      <c r="G95" s="392"/>
      <c r="H95" s="381"/>
      <c r="I95" s="381"/>
      <c r="J95" s="381"/>
      <c r="K95" s="404"/>
      <c r="L95" s="381"/>
      <c r="M95" s="381"/>
      <c r="N95" s="401"/>
    </row>
    <row r="96" ht="20.7" customHeight="1" spans="1:14">
      <c r="A96" s="419"/>
      <c r="B96" s="420" t="s">
        <v>103</v>
      </c>
      <c r="C96" s="398"/>
      <c r="D96" s="410">
        <f>IF(H96&gt;0&amp;J86=0,"否",0)</f>
        <v>0</v>
      </c>
      <c r="E96" s="410">
        <f>IF(H96&gt;G87,"否",0)</f>
        <v>0</v>
      </c>
      <c r="F96" s="377"/>
      <c r="G96" s="396"/>
      <c r="H96" s="397">
        <v>0</v>
      </c>
      <c r="I96" s="407"/>
      <c r="J96" s="381"/>
      <c r="K96" s="406"/>
      <c r="L96" s="407"/>
      <c r="M96" s="407"/>
      <c r="N96" s="408"/>
    </row>
    <row r="97" ht="20.7" customHeight="1" spans="1:14">
      <c r="A97" s="419"/>
      <c r="B97" s="420" t="s">
        <v>104</v>
      </c>
      <c r="C97" s="398"/>
      <c r="D97" s="410">
        <f>IF(H97&gt;0&amp;J86=0,"否",0)</f>
        <v>0</v>
      </c>
      <c r="E97" s="410">
        <f>IF(H97&gt;G88,"否",0)</f>
        <v>0</v>
      </c>
      <c r="F97" s="377"/>
      <c r="G97" s="396"/>
      <c r="H97" s="397">
        <v>0</v>
      </c>
      <c r="I97" s="407"/>
      <c r="J97" s="381"/>
      <c r="K97" s="406"/>
      <c r="L97" s="407"/>
      <c r="M97" s="407"/>
      <c r="N97" s="408"/>
    </row>
    <row r="98" ht="20.7" customHeight="1" spans="1:14">
      <c r="A98" s="419"/>
      <c r="B98" s="420" t="s">
        <v>105</v>
      </c>
      <c r="C98" s="398"/>
      <c r="D98" s="410">
        <f>IF(G98&gt;0&amp;J84=0,"否",0)</f>
        <v>0</v>
      </c>
      <c r="E98" s="410">
        <f>IF(H98&gt;G84,"否",0)</f>
        <v>0</v>
      </c>
      <c r="F98" s="377"/>
      <c r="G98" s="396"/>
      <c r="H98" s="397">
        <v>0</v>
      </c>
      <c r="I98" s="407"/>
      <c r="J98" s="381"/>
      <c r="K98" s="406"/>
      <c r="L98" s="407"/>
      <c r="M98" s="407"/>
      <c r="N98" s="408"/>
    </row>
    <row r="99" ht="20.7" customHeight="1" spans="1:14">
      <c r="A99" s="419"/>
      <c r="B99" s="420" t="s">
        <v>106</v>
      </c>
      <c r="C99" s="398"/>
      <c r="D99" s="421"/>
      <c r="E99" s="410">
        <f>IF(H99&gt;G87,"否",0)</f>
        <v>0</v>
      </c>
      <c r="F99" s="377"/>
      <c r="G99" s="396"/>
      <c r="H99" s="397">
        <v>0</v>
      </c>
      <c r="I99" s="407"/>
      <c r="J99" s="381"/>
      <c r="K99" s="406"/>
      <c r="L99" s="407"/>
      <c r="M99" s="407"/>
      <c r="N99" s="408"/>
    </row>
    <row r="100" ht="20.7" customHeight="1" spans="1:14">
      <c r="A100" s="376"/>
      <c r="B100" s="377"/>
      <c r="C100" s="382"/>
      <c r="D100" s="390"/>
      <c r="E100" s="390"/>
      <c r="F100" s="377"/>
      <c r="G100" s="392"/>
      <c r="H100" s="381"/>
      <c r="I100" s="381"/>
      <c r="J100" s="381"/>
      <c r="K100" s="404"/>
      <c r="L100" s="381"/>
      <c r="M100" s="381"/>
      <c r="N100" s="401"/>
    </row>
    <row r="101" ht="20.7" customHeight="1" spans="1:14">
      <c r="A101" s="376" t="s">
        <v>107</v>
      </c>
      <c r="B101" s="420"/>
      <c r="C101" s="398"/>
      <c r="D101" s="421"/>
      <c r="E101" s="410">
        <f>SUM(H102:H104)-H101</f>
        <v>0</v>
      </c>
      <c r="F101" s="377"/>
      <c r="G101" s="396"/>
      <c r="H101" s="397">
        <f>SUM(H102:H104)</f>
        <v>103.89</v>
      </c>
      <c r="I101" s="407"/>
      <c r="J101" s="381"/>
      <c r="K101" s="406"/>
      <c r="L101" s="407"/>
      <c r="M101" s="407"/>
      <c r="N101" s="408"/>
    </row>
    <row r="102" ht="20.7" customHeight="1" spans="1:14">
      <c r="A102" s="419"/>
      <c r="B102" s="420" t="s">
        <v>108</v>
      </c>
      <c r="C102" s="398"/>
      <c r="D102" s="421"/>
      <c r="E102" s="421"/>
      <c r="F102" s="377"/>
      <c r="G102" s="396"/>
      <c r="H102" s="397">
        <v>3.89</v>
      </c>
      <c r="I102" s="407"/>
      <c r="J102" s="381"/>
      <c r="K102" s="406"/>
      <c r="L102" s="407"/>
      <c r="M102" s="407"/>
      <c r="N102" s="408"/>
    </row>
    <row r="103" ht="20.7" customHeight="1" spans="1:14">
      <c r="A103" s="419"/>
      <c r="B103" s="420" t="s">
        <v>109</v>
      </c>
      <c r="C103" s="398"/>
      <c r="D103" s="421"/>
      <c r="E103" s="421"/>
      <c r="F103" s="377"/>
      <c r="G103" s="396"/>
      <c r="H103" s="397">
        <v>0</v>
      </c>
      <c r="I103" s="407"/>
      <c r="J103" s="381"/>
      <c r="K103" s="406"/>
      <c r="L103" s="407"/>
      <c r="M103" s="407"/>
      <c r="N103" s="408"/>
    </row>
    <row r="104" ht="20.7" customHeight="1" spans="1:14">
      <c r="A104" s="419"/>
      <c r="B104" s="420" t="s">
        <v>110</v>
      </c>
      <c r="C104" s="398"/>
      <c r="D104" s="421"/>
      <c r="E104" s="421"/>
      <c r="F104" s="377"/>
      <c r="G104" s="396"/>
      <c r="H104" s="397">
        <v>100</v>
      </c>
      <c r="I104" s="407"/>
      <c r="J104" s="381"/>
      <c r="K104" s="406"/>
      <c r="L104" s="407"/>
      <c r="M104" s="407"/>
      <c r="N104" s="408"/>
    </row>
    <row r="105" ht="20.7" customHeight="1" spans="1:14">
      <c r="A105" s="419"/>
      <c r="B105" s="420" t="s">
        <v>111</v>
      </c>
      <c r="C105" s="398"/>
      <c r="D105" s="421"/>
      <c r="E105" s="410">
        <f>IF(H105&gt;H101,"否",0)</f>
        <v>0</v>
      </c>
      <c r="F105" s="377"/>
      <c r="G105" s="396"/>
      <c r="H105" s="397">
        <v>0</v>
      </c>
      <c r="I105" s="402">
        <f>ROUND(H105/H101,4)</f>
        <v>0</v>
      </c>
      <c r="J105" s="381"/>
      <c r="K105" s="406"/>
      <c r="L105" s="407"/>
      <c r="M105" s="407"/>
      <c r="N105" s="408"/>
    </row>
    <row r="106" ht="20.7" customHeight="1" spans="1:14">
      <c r="A106" s="422"/>
      <c r="B106" s="423"/>
      <c r="C106" s="424"/>
      <c r="D106" s="425"/>
      <c r="E106" s="425"/>
      <c r="F106" s="423"/>
      <c r="G106" s="426"/>
      <c r="H106" s="427"/>
      <c r="I106" s="427"/>
      <c r="J106" s="427"/>
      <c r="K106" s="428"/>
      <c r="L106" s="427"/>
      <c r="M106" s="427"/>
      <c r="N106" s="429"/>
    </row>
    <row r="108" ht="18.9" customHeight="1"/>
  </sheetData>
  <conditionalFormatting sqref="C5">
    <cfRule type="cellIs" dxfId="0" priority="22" operator="notEqual">
      <formula>0</formula>
    </cfRule>
  </conditionalFormatting>
  <conditionalFormatting sqref="E6">
    <cfRule type="cellIs" dxfId="0" priority="23" operator="notEqual">
      <formula>0</formula>
    </cfRule>
  </conditionalFormatting>
  <conditionalFormatting sqref="I6">
    <cfRule type="cellIs" dxfId="0" priority="33" operator="notEqual">
      <formula>1</formula>
    </cfRule>
  </conditionalFormatting>
  <conditionalFormatting sqref="E10">
    <cfRule type="cellIs" dxfId="0" priority="43" operator="notEqual">
      <formula>0</formula>
    </cfRule>
  </conditionalFormatting>
  <conditionalFormatting sqref="D16">
    <cfRule type="cellIs" dxfId="0" priority="20" operator="notEqual">
      <formula>0</formula>
    </cfRule>
  </conditionalFormatting>
  <conditionalFormatting sqref="E16">
    <cfRule type="cellIs" dxfId="0" priority="21" operator="notEqual">
      <formula>0</formula>
    </cfRule>
  </conditionalFormatting>
  <conditionalFormatting sqref="I16">
    <cfRule type="cellIs" dxfId="0" priority="34" operator="notEqual">
      <formula>1</formula>
    </cfRule>
  </conditionalFormatting>
  <conditionalFormatting sqref="C17">
    <cfRule type="cellIs" dxfId="0" priority="36" operator="notEqual">
      <formula>0</formula>
    </cfRule>
  </conditionalFormatting>
  <conditionalFormatting sqref="E17">
    <cfRule type="cellIs" dxfId="0" priority="19" operator="notEqual">
      <formula>0</formula>
    </cfRule>
  </conditionalFormatting>
  <conditionalFormatting sqref="E20">
    <cfRule type="cellIs" dxfId="0" priority="18" operator="notEqual">
      <formula>0</formula>
    </cfRule>
  </conditionalFormatting>
  <conditionalFormatting sqref="F20">
    <cfRule type="cellIs" dxfId="0" priority="29" operator="notEqual">
      <formula>0</formula>
    </cfRule>
  </conditionalFormatting>
  <conditionalFormatting sqref="F31">
    <cfRule type="cellIs" dxfId="0" priority="28" operator="notEqual">
      <formula>0</formula>
    </cfRule>
  </conditionalFormatting>
  <conditionalFormatting sqref="D35">
    <cfRule type="cellIs" dxfId="0" priority="14" operator="notEqual">
      <formula>0</formula>
    </cfRule>
  </conditionalFormatting>
  <conditionalFormatting sqref="E35">
    <cfRule type="cellIs" dxfId="0" priority="17" operator="notEqual">
      <formula>0</formula>
    </cfRule>
  </conditionalFormatting>
  <conditionalFormatting sqref="C36">
    <cfRule type="cellIs" dxfId="0" priority="15" operator="notEqual">
      <formula>0</formula>
    </cfRule>
  </conditionalFormatting>
  <conditionalFormatting sqref="E36">
    <cfRule type="cellIs" dxfId="0" priority="16" operator="notEqual">
      <formula>0</formula>
    </cfRule>
  </conditionalFormatting>
  <conditionalFormatting sqref="C63">
    <cfRule type="cellIs" dxfId="0" priority="11" operator="notEqual">
      <formula>0</formula>
    </cfRule>
  </conditionalFormatting>
  <conditionalFormatting sqref="D63">
    <cfRule type="cellIs" dxfId="0" priority="12" operator="notEqual">
      <formula>0</formula>
    </cfRule>
  </conditionalFormatting>
  <conditionalFormatting sqref="E63">
    <cfRule type="cellIs" dxfId="0" priority="13" operator="notEqual">
      <formula>0</formula>
    </cfRule>
  </conditionalFormatting>
  <conditionalFormatting sqref="I63">
    <cfRule type="cellIs" dxfId="0" priority="32" operator="notEqual">
      <formula>1</formula>
    </cfRule>
  </conditionalFormatting>
  <conditionalFormatting sqref="D84:E84">
    <cfRule type="cellIs" dxfId="0" priority="7" operator="notEqual">
      <formula>0</formula>
    </cfRule>
  </conditionalFormatting>
  <conditionalFormatting sqref="E85">
    <cfRule type="duplicateValues" dxfId="1" priority="40"/>
    <cfRule type="aboveAverage" dxfId="2" priority="41"/>
    <cfRule type="uniqueValues" dxfId="3" priority="42"/>
  </conditionalFormatting>
  <conditionalFormatting sqref="E86">
    <cfRule type="cellIs" dxfId="0" priority="8" operator="notEqual">
      <formula>0</formula>
    </cfRule>
  </conditionalFormatting>
  <conditionalFormatting sqref="E101">
    <cfRule type="cellIs" dxfId="0" priority="35" operator="notEqual">
      <formula>0</formula>
    </cfRule>
  </conditionalFormatting>
  <conditionalFormatting sqref="E105">
    <cfRule type="cellIs" dxfId="0" priority="10" operator="notEqual">
      <formula>0</formula>
    </cfRule>
  </conditionalFormatting>
  <conditionalFormatting sqref="I105">
    <cfRule type="cellIs" dxfId="0" priority="31" operator="greaterThan">
      <formula>1</formula>
    </cfRule>
  </conditionalFormatting>
  <conditionalFormatting sqref="D85:D89">
    <cfRule type="duplicateValues" dxfId="1" priority="37"/>
    <cfRule type="aboveAverage" dxfId="2" priority="38"/>
    <cfRule type="uniqueValues" dxfId="3" priority="39"/>
  </conditionalFormatting>
  <conditionalFormatting sqref="D96:D98">
    <cfRule type="cellIs" dxfId="0" priority="1" operator="notEqual">
      <formula>0</formula>
    </cfRule>
  </conditionalFormatting>
  <conditionalFormatting sqref="E65:E67">
    <cfRule type="cellIs" dxfId="0" priority="2" operator="notEqual">
      <formula>0</formula>
    </cfRule>
  </conditionalFormatting>
  <conditionalFormatting sqref="E69:E70">
    <cfRule type="cellIs" dxfId="0" priority="4" operator="notEqual">
      <formula>0</formula>
    </cfRule>
  </conditionalFormatting>
  <conditionalFormatting sqref="E71:E72">
    <cfRule type="cellIs" dxfId="0" priority="3" operator="notEqual">
      <formula>0</formula>
    </cfRule>
  </conditionalFormatting>
  <conditionalFormatting sqref="E74:E78">
    <cfRule type="cellIs" dxfId="0" priority="6" operator="notEqual">
      <formula>0</formula>
    </cfRule>
  </conditionalFormatting>
  <conditionalFormatting sqref="E80:E81">
    <cfRule type="cellIs" dxfId="0" priority="5" operator="notEqual">
      <formula>0</formula>
    </cfRule>
  </conditionalFormatting>
  <conditionalFormatting sqref="E96:E99">
    <cfRule type="cellIs" dxfId="0" priority="9" operator="notEqual">
      <formula>0</formula>
    </cfRule>
  </conditionalFormatting>
  <conditionalFormatting sqref="F6:F13">
    <cfRule type="cellIs" dxfId="0" priority="44" operator="notEqual">
      <formula>0</formula>
    </cfRule>
  </conditionalFormatting>
  <conditionalFormatting sqref="F16:F17">
    <cfRule type="cellIs" dxfId="0" priority="30" operator="notEqual">
      <formula>0</formula>
    </cfRule>
  </conditionalFormatting>
  <conditionalFormatting sqref="F35:F61">
    <cfRule type="cellIs" dxfId="0" priority="27" operator="notEqual">
      <formula>0</formula>
    </cfRule>
  </conditionalFormatting>
  <conditionalFormatting sqref="F63:F82">
    <cfRule type="cellIs" dxfId="0" priority="26" operator="notEqual">
      <formula>0</formula>
    </cfRule>
  </conditionalFormatting>
  <conditionalFormatting sqref="F84:F86">
    <cfRule type="cellIs" dxfId="0" priority="25" operator="notEqual">
      <formula>0</formula>
    </cfRule>
  </conditionalFormatting>
  <conditionalFormatting sqref="F91:F94">
    <cfRule type="cellIs" dxfId="0" priority="24" operator="notEqual">
      <formula>0</formula>
    </cfRule>
  </conditionalFormatting>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pageSetUpPr fitToPage="1"/>
  </sheetPr>
  <dimension ref="A1:D32"/>
  <sheetViews>
    <sheetView tabSelected="1" workbookViewId="0">
      <pane ySplit="5" topLeftCell="A6" activePane="bottomLeft" state="frozen"/>
      <selection/>
      <selection pane="bottomLeft" activeCell="D6" sqref="D6"/>
    </sheetView>
  </sheetViews>
  <sheetFormatPr defaultColWidth="9" defaultRowHeight="14.25" customHeight="1" outlineLevelCol="3"/>
  <cols>
    <col min="1" max="1" width="33.85" style="202" customWidth="1"/>
    <col min="2" max="2" width="8.65" style="202" customWidth="1"/>
    <col min="3" max="4" width="19.5" style="202" customWidth="1"/>
    <col min="5" max="16384" width="9" style="50"/>
  </cols>
  <sheetData>
    <row r="1" s="222" customFormat="1" ht="38.05" customHeight="1" spans="1:4">
      <c r="A1" s="185" t="s">
        <v>448</v>
      </c>
      <c r="B1" s="185"/>
      <c r="C1" s="185"/>
      <c r="D1" s="185"/>
    </row>
    <row r="2" ht="18" customHeight="1" spans="1:4">
      <c r="A2" s="204"/>
      <c r="B2" s="204"/>
      <c r="C2" s="204"/>
      <c r="D2" s="119" t="s">
        <v>449</v>
      </c>
    </row>
    <row r="3" ht="18" customHeight="1" spans="1:4">
      <c r="A3" s="204" t="s">
        <v>114</v>
      </c>
      <c r="B3" s="204"/>
      <c r="C3" s="204"/>
      <c r="D3" s="119" t="s">
        <v>115</v>
      </c>
    </row>
    <row r="4" ht="21" customHeight="1" spans="1:4">
      <c r="A4" s="224" t="s">
        <v>450</v>
      </c>
      <c r="B4" s="224" t="s">
        <v>117</v>
      </c>
      <c r="C4" s="224" t="s">
        <v>451</v>
      </c>
      <c r="D4" s="224" t="s">
        <v>452</v>
      </c>
    </row>
    <row r="5" s="223" customFormat="1" ht="21" customHeight="1" spans="1:4">
      <c r="A5" s="224" t="s">
        <v>453</v>
      </c>
      <c r="B5" s="224" t="s">
        <v>121</v>
      </c>
      <c r="C5" s="224" t="s">
        <v>122</v>
      </c>
      <c r="D5" s="224">
        <v>2</v>
      </c>
    </row>
    <row r="6" s="223" customFormat="1" ht="21" customHeight="1" spans="1:4">
      <c r="A6" s="225" t="s">
        <v>454</v>
      </c>
      <c r="B6" s="224">
        <v>1</v>
      </c>
      <c r="C6" s="224" t="s">
        <v>455</v>
      </c>
      <c r="D6" s="224" t="s">
        <v>455</v>
      </c>
    </row>
    <row r="7" s="223" customFormat="1" ht="21" customHeight="1" spans="1:4">
      <c r="A7" s="226" t="s">
        <v>456</v>
      </c>
      <c r="B7" s="224">
        <v>2</v>
      </c>
      <c r="C7" s="227">
        <v>9.15</v>
      </c>
      <c r="D7" s="228">
        <v>7.38</v>
      </c>
    </row>
    <row r="8" s="223" customFormat="1" ht="21" customHeight="1" spans="1:4">
      <c r="A8" s="226" t="s">
        <v>457</v>
      </c>
      <c r="B8" s="224">
        <v>3</v>
      </c>
      <c r="C8" s="227"/>
      <c r="D8" s="228"/>
    </row>
    <row r="9" s="223" customFormat="1" ht="21" customHeight="1" spans="1:4">
      <c r="A9" s="226" t="s">
        <v>458</v>
      </c>
      <c r="B9" s="224">
        <v>4</v>
      </c>
      <c r="C9" s="227">
        <v>8.2</v>
      </c>
      <c r="D9" s="228">
        <v>6.45</v>
      </c>
    </row>
    <row r="10" s="223" customFormat="1" ht="21" customHeight="1" spans="1:4">
      <c r="A10" s="226" t="s">
        <v>459</v>
      </c>
      <c r="B10" s="224">
        <v>5</v>
      </c>
      <c r="C10" s="227"/>
      <c r="D10" s="228"/>
    </row>
    <row r="11" s="223" customFormat="1" ht="21" customHeight="1" spans="1:4">
      <c r="A11" s="226" t="s">
        <v>460</v>
      </c>
      <c r="B11" s="224">
        <v>6</v>
      </c>
      <c r="C11" s="227">
        <v>8.2</v>
      </c>
      <c r="D11" s="228">
        <v>6.45</v>
      </c>
    </row>
    <row r="12" s="223" customFormat="1" ht="21" customHeight="1" spans="1:4">
      <c r="A12" s="226" t="s">
        <v>461</v>
      </c>
      <c r="B12" s="224">
        <v>7</v>
      </c>
      <c r="C12" s="227">
        <v>0.95</v>
      </c>
      <c r="D12" s="228">
        <v>0.93</v>
      </c>
    </row>
    <row r="13" s="223" customFormat="1" ht="21" customHeight="1" spans="1:4">
      <c r="A13" s="226" t="s">
        <v>462</v>
      </c>
      <c r="B13" s="224">
        <v>8</v>
      </c>
      <c r="C13" s="224" t="s">
        <v>455</v>
      </c>
      <c r="D13" s="228">
        <v>0.93</v>
      </c>
    </row>
    <row r="14" s="223" customFormat="1" ht="21" customHeight="1" spans="1:4">
      <c r="A14" s="226" t="s">
        <v>463</v>
      </c>
      <c r="B14" s="224">
        <v>9</v>
      </c>
      <c r="C14" s="224" t="s">
        <v>455</v>
      </c>
      <c r="D14" s="229"/>
    </row>
    <row r="15" s="223" customFormat="1" ht="21" customHeight="1" spans="1:4">
      <c r="A15" s="226" t="s">
        <v>464</v>
      </c>
      <c r="B15" s="224">
        <v>10</v>
      </c>
      <c r="C15" s="224" t="s">
        <v>455</v>
      </c>
      <c r="D15" s="229"/>
    </row>
    <row r="16" s="223" customFormat="1" ht="21" customHeight="1" spans="1:4">
      <c r="A16" s="226" t="s">
        <v>465</v>
      </c>
      <c r="B16" s="224">
        <v>11</v>
      </c>
      <c r="C16" s="224" t="s">
        <v>455</v>
      </c>
      <c r="D16" s="224" t="s">
        <v>455</v>
      </c>
    </row>
    <row r="17" s="223" customFormat="1" ht="21" customHeight="1" spans="1:4">
      <c r="A17" s="226" t="s">
        <v>466</v>
      </c>
      <c r="B17" s="224">
        <v>12</v>
      </c>
      <c r="C17" s="224" t="s">
        <v>455</v>
      </c>
      <c r="D17" s="229"/>
    </row>
    <row r="18" s="223" customFormat="1" ht="21" customHeight="1" spans="1:4">
      <c r="A18" s="226" t="s">
        <v>467</v>
      </c>
      <c r="B18" s="224">
        <v>13</v>
      </c>
      <c r="C18" s="224" t="s">
        <v>455</v>
      </c>
      <c r="D18" s="229"/>
    </row>
    <row r="19" s="223" customFormat="1" ht="21" customHeight="1" spans="1:4">
      <c r="A19" s="226" t="s">
        <v>468</v>
      </c>
      <c r="B19" s="224">
        <v>14</v>
      </c>
      <c r="C19" s="224" t="s">
        <v>455</v>
      </c>
      <c r="D19" s="229"/>
    </row>
    <row r="20" s="223" customFormat="1" ht="21" customHeight="1" spans="1:4">
      <c r="A20" s="226" t="s">
        <v>469</v>
      </c>
      <c r="B20" s="224">
        <v>15</v>
      </c>
      <c r="C20" s="224" t="s">
        <v>455</v>
      </c>
      <c r="D20" s="228">
        <v>10</v>
      </c>
    </row>
    <row r="21" s="223" customFormat="1" ht="21" customHeight="1" spans="1:4">
      <c r="A21" s="226" t="s">
        <v>470</v>
      </c>
      <c r="B21" s="224">
        <v>16</v>
      </c>
      <c r="C21" s="224" t="s">
        <v>455</v>
      </c>
      <c r="D21" s="228">
        <v>23</v>
      </c>
    </row>
    <row r="22" s="223" customFormat="1" ht="21" customHeight="1" spans="1:4">
      <c r="A22" s="226" t="s">
        <v>471</v>
      </c>
      <c r="B22" s="224">
        <v>17</v>
      </c>
      <c r="C22" s="224" t="s">
        <v>455</v>
      </c>
      <c r="D22" s="228"/>
    </row>
    <row r="23" s="223" customFormat="1" ht="21" customHeight="1" spans="1:4">
      <c r="A23" s="226" t="s">
        <v>472</v>
      </c>
      <c r="B23" s="224">
        <v>18</v>
      </c>
      <c r="C23" s="224" t="s">
        <v>455</v>
      </c>
      <c r="D23" s="228">
        <v>231</v>
      </c>
    </row>
    <row r="24" s="223" customFormat="1" ht="21" customHeight="1" spans="1:4">
      <c r="A24" s="226" t="s">
        <v>473</v>
      </c>
      <c r="B24" s="224">
        <v>19</v>
      </c>
      <c r="C24" s="224" t="s">
        <v>455</v>
      </c>
      <c r="D24" s="229"/>
    </row>
    <row r="25" s="223" customFormat="1" ht="21" customHeight="1" spans="1:4">
      <c r="A25" s="226" t="s">
        <v>474</v>
      </c>
      <c r="B25" s="224">
        <v>20</v>
      </c>
      <c r="C25" s="224" t="s">
        <v>455</v>
      </c>
      <c r="D25" s="229"/>
    </row>
    <row r="26" s="223" customFormat="1" ht="21" customHeight="1" spans="1:4">
      <c r="A26" s="226" t="s">
        <v>475</v>
      </c>
      <c r="B26" s="224">
        <v>21</v>
      </c>
      <c r="C26" s="224" t="s">
        <v>455</v>
      </c>
      <c r="D26" s="229"/>
    </row>
    <row r="27" ht="21" customHeight="1" spans="1:4">
      <c r="A27" s="225" t="s">
        <v>476</v>
      </c>
      <c r="B27" s="224">
        <v>22</v>
      </c>
      <c r="C27" s="224" t="s">
        <v>455</v>
      </c>
      <c r="D27" s="229"/>
    </row>
    <row r="28" ht="21" customHeight="1" spans="1:4">
      <c r="A28" s="226" t="s">
        <v>477</v>
      </c>
      <c r="B28" s="224">
        <v>23</v>
      </c>
      <c r="C28" s="224" t="s">
        <v>455</v>
      </c>
      <c r="D28" s="229"/>
    </row>
    <row r="29" ht="21" customHeight="1" spans="1:4">
      <c r="A29" s="226" t="s">
        <v>478</v>
      </c>
      <c r="B29" s="224">
        <v>24</v>
      </c>
      <c r="C29" s="224" t="s">
        <v>455</v>
      </c>
      <c r="D29" s="229"/>
    </row>
    <row r="30" ht="42.9" customHeight="1" spans="1:4">
      <c r="A30" s="230" t="s">
        <v>479</v>
      </c>
      <c r="B30" s="230" t="s">
        <v>121</v>
      </c>
      <c r="C30" s="230" t="s">
        <v>121</v>
      </c>
      <c r="D30" s="230"/>
    </row>
    <row r="31" ht="27.6" customHeight="1" spans="1:4">
      <c r="A31" s="231" t="s">
        <v>480</v>
      </c>
      <c r="B31" s="231" t="s">
        <v>121</v>
      </c>
      <c r="C31" s="231" t="s">
        <v>121</v>
      </c>
      <c r="D31" s="231"/>
    </row>
    <row r="32" customHeight="1" spans="1:4">
      <c r="A32" s="232"/>
      <c r="B32" s="232"/>
      <c r="C32" s="232"/>
      <c r="D32" s="232"/>
    </row>
  </sheetData>
  <mergeCells count="4">
    <mergeCell ref="A1:D1"/>
    <mergeCell ref="A30:D30"/>
    <mergeCell ref="A31:D31"/>
    <mergeCell ref="B4:B5"/>
  </mergeCells>
  <printOptions horizontalCentered="1"/>
  <pageMargins left="0.984251968503937" right="0.590551181102362" top="1.06299212598425" bottom="0.393700787401575" header="0.748031496062992" footer="0.196850393700787"/>
  <pageSetup paperSize="9" scale="98"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pageSetUpPr fitToPage="1"/>
  </sheetPr>
  <dimension ref="A1:N12"/>
  <sheetViews>
    <sheetView workbookViewId="0">
      <selection activeCell="D8" sqref="G8:I8 J8 K8 D8"/>
    </sheetView>
  </sheetViews>
  <sheetFormatPr defaultColWidth="9" defaultRowHeight="15"/>
  <cols>
    <col min="1" max="1" width="9.05" style="202" customWidth="1"/>
    <col min="2" max="2" width="5.95" style="202" customWidth="1"/>
    <col min="3" max="13" width="11.35" style="202" customWidth="1"/>
    <col min="14" max="16384" width="9" style="202"/>
  </cols>
  <sheetData>
    <row r="1" s="201" customFormat="1" ht="36.3" customHeight="1" spans="1:14">
      <c r="A1" s="185" t="s">
        <v>481</v>
      </c>
      <c r="B1" s="185"/>
      <c r="C1" s="185"/>
      <c r="D1" s="185"/>
      <c r="E1" s="185"/>
      <c r="F1" s="185"/>
      <c r="G1" s="185"/>
      <c r="H1" s="185"/>
      <c r="I1" s="185"/>
      <c r="J1" s="185"/>
      <c r="K1" s="185"/>
      <c r="L1" s="185"/>
      <c r="M1" s="185"/>
      <c r="N1" s="213"/>
    </row>
    <row r="2" ht="18.3" customHeight="1" spans="1:14">
      <c r="A2" s="203"/>
      <c r="B2" s="203"/>
      <c r="C2" s="203"/>
      <c r="D2" s="203"/>
      <c r="E2" s="203"/>
      <c r="F2" s="203"/>
      <c r="G2" s="203"/>
      <c r="H2" s="203"/>
      <c r="I2" s="203"/>
      <c r="J2" s="203"/>
      <c r="K2" s="203"/>
      <c r="L2" s="203"/>
      <c r="M2" s="214" t="s">
        <v>482</v>
      </c>
      <c r="N2" s="215"/>
    </row>
    <row r="3" ht="18.3" customHeight="1" spans="1:14">
      <c r="A3" s="204" t="s">
        <v>114</v>
      </c>
      <c r="B3" s="205"/>
      <c r="C3" s="205"/>
      <c r="D3" s="205"/>
      <c r="E3" s="205"/>
      <c r="F3" s="205"/>
      <c r="G3" s="205"/>
      <c r="H3" s="205"/>
      <c r="I3" s="205"/>
      <c r="J3" s="205"/>
      <c r="K3" s="205"/>
      <c r="L3" s="205"/>
      <c r="M3" s="216" t="s">
        <v>115</v>
      </c>
      <c r="N3" s="215"/>
    </row>
    <row r="4" ht="20.1" customHeight="1" spans="1:14">
      <c r="A4" s="206" t="s">
        <v>116</v>
      </c>
      <c r="B4" s="206" t="s">
        <v>117</v>
      </c>
      <c r="C4" s="206" t="s">
        <v>92</v>
      </c>
      <c r="D4" s="206" t="s">
        <v>93</v>
      </c>
      <c r="E4" s="206" t="s">
        <v>94</v>
      </c>
      <c r="F4" s="206"/>
      <c r="G4" s="206"/>
      <c r="H4" s="206"/>
      <c r="I4" s="206"/>
      <c r="J4" s="206" t="s">
        <v>99</v>
      </c>
      <c r="K4" s="206" t="s">
        <v>100</v>
      </c>
      <c r="L4" s="206" t="s">
        <v>101</v>
      </c>
      <c r="M4" s="206" t="s">
        <v>102</v>
      </c>
      <c r="N4" s="215"/>
    </row>
    <row r="5" ht="20.1" customHeight="1" spans="1:14">
      <c r="A5" s="206"/>
      <c r="B5" s="206"/>
      <c r="C5" s="206"/>
      <c r="D5" s="206"/>
      <c r="E5" s="206" t="s">
        <v>199</v>
      </c>
      <c r="F5" s="206" t="s">
        <v>95</v>
      </c>
      <c r="G5" s="206" t="s">
        <v>96</v>
      </c>
      <c r="H5" s="206" t="s">
        <v>97</v>
      </c>
      <c r="I5" s="206" t="s">
        <v>98</v>
      </c>
      <c r="J5" s="206"/>
      <c r="K5" s="206"/>
      <c r="L5" s="206"/>
      <c r="M5" s="206"/>
      <c r="N5" s="215"/>
    </row>
    <row r="6" ht="20.4" customHeight="1" spans="1:14">
      <c r="A6" s="206"/>
      <c r="B6" s="206"/>
      <c r="C6" s="206"/>
      <c r="D6" s="206"/>
      <c r="E6" s="206"/>
      <c r="F6" s="206"/>
      <c r="G6" s="206"/>
      <c r="H6" s="206"/>
      <c r="I6" s="206"/>
      <c r="J6" s="206"/>
      <c r="K6" s="206"/>
      <c r="L6" s="206"/>
      <c r="M6" s="206"/>
      <c r="N6" s="215"/>
    </row>
    <row r="7" ht="21.6" customHeight="1" spans="1:14">
      <c r="A7" s="206" t="s">
        <v>120</v>
      </c>
      <c r="B7" s="207"/>
      <c r="C7" s="206">
        <v>1</v>
      </c>
      <c r="D7" s="206">
        <v>2</v>
      </c>
      <c r="E7" s="206">
        <v>3</v>
      </c>
      <c r="F7" s="206">
        <v>4</v>
      </c>
      <c r="G7" s="206">
        <v>5</v>
      </c>
      <c r="H7" s="206">
        <v>6</v>
      </c>
      <c r="I7" s="206">
        <v>7</v>
      </c>
      <c r="J7" s="206">
        <v>8</v>
      </c>
      <c r="K7" s="206">
        <v>9</v>
      </c>
      <c r="L7" s="206">
        <v>10</v>
      </c>
      <c r="M7" s="206">
        <v>11</v>
      </c>
      <c r="N7" s="215"/>
    </row>
    <row r="8" ht="21.3" customHeight="1" spans="1:14">
      <c r="A8" s="206" t="s">
        <v>203</v>
      </c>
      <c r="B8" s="206">
        <v>1</v>
      </c>
      <c r="C8" s="208">
        <f>SUM(D8,E8,J8:M8)</f>
        <v>4496.01</v>
      </c>
      <c r="D8" s="208">
        <v>3768.31</v>
      </c>
      <c r="E8" s="208">
        <f>SUM(F8:I8)</f>
        <v>99.43</v>
      </c>
      <c r="F8" s="208"/>
      <c r="G8" s="208">
        <v>44.38</v>
      </c>
      <c r="H8" s="208"/>
      <c r="I8" s="208">
        <v>55.05</v>
      </c>
      <c r="J8" s="208">
        <v>60</v>
      </c>
      <c r="K8" s="208">
        <v>568.27</v>
      </c>
      <c r="L8" s="208"/>
      <c r="M8" s="217"/>
      <c r="N8" s="215"/>
    </row>
    <row r="9" ht="19.2" customHeight="1" spans="1:14">
      <c r="A9" s="209" t="s">
        <v>483</v>
      </c>
      <c r="B9" s="210"/>
      <c r="C9" s="210"/>
      <c r="D9" s="210"/>
      <c r="E9" s="210"/>
      <c r="F9" s="210"/>
      <c r="G9" s="210"/>
      <c r="H9" s="210"/>
      <c r="I9" s="210"/>
      <c r="J9" s="210"/>
      <c r="K9" s="210"/>
      <c r="L9" s="218"/>
      <c r="M9" s="219"/>
      <c r="N9" s="220"/>
    </row>
    <row r="10" ht="19.2" customHeight="1" spans="1:14">
      <c r="A10" s="209" t="s">
        <v>484</v>
      </c>
      <c r="B10" s="209"/>
      <c r="C10" s="209"/>
      <c r="D10" s="209"/>
      <c r="E10" s="209"/>
      <c r="F10" s="209"/>
      <c r="G10" s="209"/>
      <c r="H10" s="209"/>
      <c r="I10" s="209"/>
      <c r="J10" s="209"/>
      <c r="K10" s="209"/>
      <c r="L10" s="209"/>
      <c r="M10" s="219"/>
      <c r="N10" s="220"/>
    </row>
    <row r="11" ht="19.2" customHeight="1" spans="1:14">
      <c r="A11" s="209" t="s">
        <v>485</v>
      </c>
      <c r="B11" s="209"/>
      <c r="C11" s="209"/>
      <c r="D11" s="209"/>
      <c r="E11" s="209"/>
      <c r="F11" s="209"/>
      <c r="G11" s="209"/>
      <c r="H11" s="209"/>
      <c r="I11" s="209"/>
      <c r="J11" s="209"/>
      <c r="K11" s="209"/>
      <c r="L11" s="209"/>
      <c r="M11" s="219"/>
      <c r="N11" s="220"/>
    </row>
    <row r="12" ht="15.3" customHeight="1" spans="1:14">
      <c r="A12" s="211"/>
      <c r="B12" s="212"/>
      <c r="C12" s="212"/>
      <c r="D12" s="212"/>
      <c r="E12" s="212"/>
      <c r="F12" s="212"/>
      <c r="G12" s="212"/>
      <c r="H12" s="212"/>
      <c r="I12" s="212"/>
      <c r="J12" s="212"/>
      <c r="K12" s="212"/>
      <c r="L12" s="212"/>
      <c r="M12" s="221"/>
      <c r="N12" s="220"/>
    </row>
  </sheetData>
  <mergeCells count="15">
    <mergeCell ref="A1:M1"/>
    <mergeCell ref="E4:I4"/>
    <mergeCell ref="A4:A6"/>
    <mergeCell ref="B4:B6"/>
    <mergeCell ref="C4:C6"/>
    <mergeCell ref="D4:D6"/>
    <mergeCell ref="E5:E6"/>
    <mergeCell ref="F5:F6"/>
    <mergeCell ref="G5:G6"/>
    <mergeCell ref="H5:H6"/>
    <mergeCell ref="I5:I6"/>
    <mergeCell ref="J4:J6"/>
    <mergeCell ref="K4:K6"/>
    <mergeCell ref="L4:L6"/>
    <mergeCell ref="M4:M6"/>
  </mergeCells>
  <printOptions horizontalCentered="1"/>
  <pageMargins left="0.511811023622047" right="0.511811023622047" top="0.866141732283464" bottom="0.748031496062992" header="0.748031496062992" footer="0.31496062992126"/>
  <pageSetup paperSize="9" scale="91"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pageSetUpPr fitToPage="1"/>
  </sheetPr>
  <dimension ref="A1:G15"/>
  <sheetViews>
    <sheetView workbookViewId="0">
      <pane xSplit="1" ySplit="2" topLeftCell="B3" activePane="bottomRight" state="frozen"/>
      <selection/>
      <selection pane="topRight"/>
      <selection pane="bottomLeft"/>
      <selection pane="bottomRight" activeCell="A2" sqref="A2"/>
    </sheetView>
  </sheetViews>
  <sheetFormatPr defaultColWidth="9" defaultRowHeight="14" outlineLevelCol="6"/>
  <cols>
    <col min="1" max="1" width="10.75" style="114" customWidth="1"/>
    <col min="2" max="2" width="9.05" style="114" customWidth="1"/>
    <col min="3" max="3" width="9.95" style="114" customWidth="1"/>
    <col min="4" max="4" width="57.2" style="114" customWidth="1"/>
    <col min="5" max="16384" width="9" style="114"/>
  </cols>
  <sheetData>
    <row r="1" s="108" customFormat="1" ht="36" customHeight="1" spans="1:4">
      <c r="A1" s="185" t="s">
        <v>486</v>
      </c>
      <c r="B1" s="185"/>
      <c r="C1" s="185"/>
      <c r="D1" s="185"/>
    </row>
    <row r="2" s="109" customFormat="1" ht="18" customHeight="1" spans="1:7">
      <c r="A2" s="186" t="s">
        <v>114</v>
      </c>
      <c r="B2" s="186"/>
      <c r="C2" s="117"/>
      <c r="D2" s="118" t="s">
        <v>487</v>
      </c>
      <c r="E2" s="117"/>
      <c r="F2" s="117"/>
      <c r="G2" s="119"/>
    </row>
    <row r="3" ht="60" customHeight="1" spans="1:4">
      <c r="A3" s="187" t="s">
        <v>488</v>
      </c>
      <c r="B3" s="188" t="s">
        <v>489</v>
      </c>
      <c r="C3" s="189"/>
      <c r="D3" s="190" t="s">
        <v>490</v>
      </c>
    </row>
    <row r="4" ht="51.9" customHeight="1" spans="1:4">
      <c r="A4" s="191"/>
      <c r="B4" s="188" t="s">
        <v>491</v>
      </c>
      <c r="C4" s="189"/>
      <c r="D4" s="124" t="s">
        <v>492</v>
      </c>
    </row>
    <row r="5" ht="96" spans="1:4">
      <c r="A5" s="191"/>
      <c r="B5" s="188" t="s">
        <v>493</v>
      </c>
      <c r="C5" s="189"/>
      <c r="D5" s="192" t="s">
        <v>494</v>
      </c>
    </row>
    <row r="6" ht="51.9" customHeight="1" spans="1:4">
      <c r="A6" s="191"/>
      <c r="B6" s="188" t="s">
        <v>495</v>
      </c>
      <c r="C6" s="189"/>
      <c r="D6" s="124" t="s">
        <v>496</v>
      </c>
    </row>
    <row r="7" ht="51.9" customHeight="1" spans="1:4">
      <c r="A7" s="193"/>
      <c r="B7" s="188" t="s">
        <v>497</v>
      </c>
      <c r="C7" s="189"/>
      <c r="D7" s="124" t="s">
        <v>498</v>
      </c>
    </row>
    <row r="8" ht="51.9" customHeight="1" spans="1:4">
      <c r="A8" s="187" t="s">
        <v>499</v>
      </c>
      <c r="B8" s="188" t="s">
        <v>500</v>
      </c>
      <c r="C8" s="189"/>
      <c r="D8" s="124" t="s">
        <v>501</v>
      </c>
    </row>
    <row r="9" ht="51.9" customHeight="1" spans="1:4">
      <c r="A9" s="191"/>
      <c r="B9" s="187" t="s">
        <v>502</v>
      </c>
      <c r="C9" s="120" t="s">
        <v>503</v>
      </c>
      <c r="D9" s="124" t="s">
        <v>504</v>
      </c>
    </row>
    <row r="10" ht="51.9" customHeight="1" spans="1:4">
      <c r="A10" s="193"/>
      <c r="B10" s="193"/>
      <c r="C10" s="120" t="s">
        <v>505</v>
      </c>
      <c r="D10" s="124" t="s">
        <v>506</v>
      </c>
    </row>
    <row r="11" ht="51.9" customHeight="1" spans="1:4">
      <c r="A11" s="194" t="s">
        <v>507</v>
      </c>
      <c r="B11" s="195"/>
      <c r="C11" s="196"/>
      <c r="D11" s="124" t="s">
        <v>508</v>
      </c>
    </row>
    <row r="12" ht="51.9" customHeight="1" spans="1:4">
      <c r="A12" s="197" t="s">
        <v>509</v>
      </c>
      <c r="B12" s="198"/>
      <c r="C12" s="199"/>
      <c r="D12" s="124" t="s">
        <v>510</v>
      </c>
    </row>
    <row r="13" ht="51.9" customHeight="1" spans="1:4">
      <c r="A13" s="197" t="s">
        <v>511</v>
      </c>
      <c r="B13" s="198"/>
      <c r="C13" s="199"/>
      <c r="D13" s="124" t="s">
        <v>512</v>
      </c>
    </row>
    <row r="14" ht="51.9" customHeight="1" spans="1:4">
      <c r="A14" s="197" t="s">
        <v>513</v>
      </c>
      <c r="B14" s="198"/>
      <c r="C14" s="199"/>
      <c r="D14" s="200" t="s">
        <v>514</v>
      </c>
    </row>
    <row r="15" ht="51.9" customHeight="1" spans="1:4">
      <c r="A15" s="197" t="s">
        <v>515</v>
      </c>
      <c r="B15" s="198"/>
      <c r="C15" s="199"/>
      <c r="D15" s="200" t="s">
        <v>516</v>
      </c>
    </row>
  </sheetData>
  <mergeCells count="15">
    <mergeCell ref="A1:D1"/>
    <mergeCell ref="B3:C3"/>
    <mergeCell ref="B4:C4"/>
    <mergeCell ref="B5:C5"/>
    <mergeCell ref="B6:C6"/>
    <mergeCell ref="B7:C7"/>
    <mergeCell ref="B8:C8"/>
    <mergeCell ref="A11:C11"/>
    <mergeCell ref="A12:C12"/>
    <mergeCell ref="A13:C13"/>
    <mergeCell ref="A14:C14"/>
    <mergeCell ref="A15:C15"/>
    <mergeCell ref="A3:A7"/>
    <mergeCell ref="A8:A10"/>
    <mergeCell ref="B9:B10"/>
  </mergeCells>
  <printOptions horizontalCentered="1"/>
  <pageMargins left="0.984251968503937" right="0.590551181102362" top="1.06299212598425" bottom="0.393700787401575" header="0.748031496062992" footer="0.196850393700787"/>
  <pageSetup paperSize="9" scale="92" orientation="portrait"/>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pageSetUpPr fitToPage="1"/>
  </sheetPr>
  <dimension ref="A1:J33"/>
  <sheetViews>
    <sheetView workbookViewId="0">
      <pane ySplit="2" topLeftCell="A33" activePane="bottomLeft" state="frozen"/>
      <selection/>
      <selection pane="bottomLeft" activeCell="F15" sqref="F15:G15"/>
    </sheetView>
  </sheetViews>
  <sheetFormatPr defaultColWidth="9" defaultRowHeight="14"/>
  <cols>
    <col min="1" max="1" width="13.3" style="114" customWidth="1"/>
    <col min="2" max="2" width="13.05" style="114" customWidth="1"/>
    <col min="3" max="3" width="13.35" style="114" customWidth="1"/>
    <col min="4" max="4" width="12.2" style="114" customWidth="1"/>
    <col min="5" max="7" width="12.25" style="114" customWidth="1"/>
    <col min="8" max="8" width="14.2" style="114" customWidth="1"/>
    <col min="9" max="9" width="13.7" style="114" customWidth="1"/>
    <col min="10" max="10" width="18.7" style="114" customWidth="1"/>
    <col min="11" max="16384" width="9" style="114"/>
  </cols>
  <sheetData>
    <row r="1" s="108" customFormat="1" ht="36" customHeight="1" spans="1:10">
      <c r="A1" s="115" t="s">
        <v>517</v>
      </c>
      <c r="B1" s="115"/>
      <c r="C1" s="115"/>
      <c r="D1" s="115"/>
      <c r="E1" s="115"/>
      <c r="F1" s="115"/>
      <c r="G1" s="115"/>
      <c r="H1" s="115"/>
      <c r="I1" s="115"/>
      <c r="J1" s="115"/>
    </row>
    <row r="2" s="109" customFormat="1" ht="18" customHeight="1" spans="1:10">
      <c r="A2" s="116"/>
      <c r="B2" s="116"/>
      <c r="C2" s="117"/>
      <c r="D2" s="118"/>
      <c r="E2" s="117"/>
      <c r="F2" s="117"/>
      <c r="G2" s="119"/>
      <c r="J2" s="172" t="s">
        <v>518</v>
      </c>
    </row>
    <row r="3" ht="30" customHeight="1" spans="1:10">
      <c r="A3" s="120" t="s">
        <v>519</v>
      </c>
      <c r="B3" s="121" t="s">
        <v>520</v>
      </c>
      <c r="C3" s="122"/>
      <c r="D3" s="122"/>
      <c r="E3" s="122"/>
      <c r="F3" s="122"/>
      <c r="G3" s="122"/>
      <c r="H3" s="122"/>
      <c r="I3" s="122"/>
      <c r="J3" s="122"/>
    </row>
    <row r="4" ht="30" customHeight="1" spans="1:10">
      <c r="A4" s="120" t="s">
        <v>521</v>
      </c>
      <c r="B4" s="120"/>
      <c r="C4" s="120"/>
      <c r="D4" s="120"/>
      <c r="E4" s="120"/>
      <c r="F4" s="120"/>
      <c r="G4" s="120"/>
      <c r="H4" s="120"/>
      <c r="I4" s="120"/>
      <c r="J4" s="120" t="s">
        <v>522</v>
      </c>
    </row>
    <row r="5" ht="99.9" customHeight="1" spans="1:10">
      <c r="A5" s="120" t="s">
        <v>523</v>
      </c>
      <c r="B5" s="123" t="s">
        <v>524</v>
      </c>
      <c r="C5" s="124" t="s">
        <v>525</v>
      </c>
      <c r="D5" s="124"/>
      <c r="E5" s="124"/>
      <c r="F5" s="124"/>
      <c r="G5" s="124"/>
      <c r="H5" s="124"/>
      <c r="I5" s="124"/>
      <c r="J5" s="123"/>
    </row>
    <row r="6" ht="99.9" customHeight="1" spans="1:10">
      <c r="A6" s="120"/>
      <c r="B6" s="123" t="s">
        <v>526</v>
      </c>
      <c r="C6" s="124" t="s">
        <v>527</v>
      </c>
      <c r="D6" s="124"/>
      <c r="E6" s="124"/>
      <c r="F6" s="124"/>
      <c r="G6" s="124"/>
      <c r="H6" s="124"/>
      <c r="I6" s="124"/>
      <c r="J6" s="123"/>
    </row>
    <row r="7" ht="30" customHeight="1" spans="1:10">
      <c r="A7" s="122" t="s">
        <v>528</v>
      </c>
      <c r="B7" s="122"/>
      <c r="C7" s="122"/>
      <c r="D7" s="122"/>
      <c r="E7" s="122"/>
      <c r="F7" s="122"/>
      <c r="G7" s="122"/>
      <c r="H7" s="122"/>
      <c r="I7" s="122"/>
      <c r="J7" s="122"/>
    </row>
    <row r="8" ht="30" customHeight="1" spans="1:10">
      <c r="A8" s="125" t="s">
        <v>529</v>
      </c>
      <c r="B8" s="126" t="s">
        <v>530</v>
      </c>
      <c r="C8" s="126"/>
      <c r="D8" s="126"/>
      <c r="E8" s="126"/>
      <c r="F8" s="126"/>
      <c r="G8" s="127" t="s">
        <v>531</v>
      </c>
      <c r="H8" s="127"/>
      <c r="I8" s="127"/>
      <c r="J8" s="127"/>
    </row>
    <row r="9" ht="75" customHeight="1" spans="1:10">
      <c r="A9" s="125" t="s">
        <v>532</v>
      </c>
      <c r="B9" s="128" t="s">
        <v>533</v>
      </c>
      <c r="C9" s="129"/>
      <c r="D9" s="129"/>
      <c r="E9" s="129"/>
      <c r="F9" s="130"/>
      <c r="G9" s="128" t="s">
        <v>533</v>
      </c>
      <c r="H9" s="129"/>
      <c r="I9" s="129"/>
      <c r="J9" s="130"/>
    </row>
    <row r="10" ht="75" customHeight="1" spans="1:10">
      <c r="A10" s="125" t="s">
        <v>534</v>
      </c>
      <c r="B10" s="128" t="s">
        <v>533</v>
      </c>
      <c r="C10" s="129"/>
      <c r="D10" s="129"/>
      <c r="E10" s="129"/>
      <c r="F10" s="130"/>
      <c r="G10" s="430" t="s">
        <v>535</v>
      </c>
      <c r="H10" s="132"/>
      <c r="I10" s="132"/>
      <c r="J10" s="173"/>
    </row>
    <row r="11" ht="75" customHeight="1" spans="1:10">
      <c r="A11" s="125" t="s">
        <v>536</v>
      </c>
      <c r="B11" s="128" t="s">
        <v>533</v>
      </c>
      <c r="C11" s="129"/>
      <c r="D11" s="129"/>
      <c r="E11" s="129"/>
      <c r="F11" s="130"/>
      <c r="G11" s="430" t="s">
        <v>535</v>
      </c>
      <c r="H11" s="132"/>
      <c r="I11" s="132"/>
      <c r="J11" s="173"/>
    </row>
    <row r="12" ht="30" customHeight="1" spans="1:10">
      <c r="A12" s="122" t="s">
        <v>537</v>
      </c>
      <c r="B12" s="122"/>
      <c r="C12" s="122"/>
      <c r="D12" s="122"/>
      <c r="E12" s="122"/>
      <c r="F12" s="122"/>
      <c r="G12" s="122"/>
      <c r="H12" s="122"/>
      <c r="I12" s="122"/>
      <c r="J12" s="122"/>
    </row>
    <row r="13" ht="20.05" customHeight="1" spans="1:10">
      <c r="A13" s="125" t="s">
        <v>538</v>
      </c>
      <c r="B13" s="125" t="s">
        <v>539</v>
      </c>
      <c r="C13" s="133" t="s">
        <v>540</v>
      </c>
      <c r="D13" s="134"/>
      <c r="E13" s="135" t="s">
        <v>541</v>
      </c>
      <c r="F13" s="136"/>
      <c r="G13" s="137"/>
      <c r="H13" s="138" t="s">
        <v>542</v>
      </c>
      <c r="I13" s="174" t="s">
        <v>543</v>
      </c>
      <c r="J13" s="138" t="s">
        <v>544</v>
      </c>
    </row>
    <row r="14" ht="20.05" customHeight="1" spans="1:10">
      <c r="A14" s="125"/>
      <c r="B14" s="125"/>
      <c r="C14" s="139"/>
      <c r="D14" s="140"/>
      <c r="E14" s="125" t="s">
        <v>545</v>
      </c>
      <c r="F14" s="125" t="s">
        <v>546</v>
      </c>
      <c r="G14" s="125" t="s">
        <v>547</v>
      </c>
      <c r="H14" s="141"/>
      <c r="I14" s="141"/>
      <c r="J14" s="175"/>
    </row>
    <row r="15" s="110" customFormat="1" ht="67" customHeight="1" spans="1:10">
      <c r="A15" s="142" t="s">
        <v>548</v>
      </c>
      <c r="B15" s="143" t="s">
        <v>549</v>
      </c>
      <c r="C15" s="144" t="s">
        <v>550</v>
      </c>
      <c r="D15" s="145"/>
      <c r="E15" s="146">
        <v>3088.48</v>
      </c>
      <c r="F15" s="146">
        <v>1404.14</v>
      </c>
      <c r="G15" s="146">
        <v>1684.34</v>
      </c>
      <c r="H15" s="146">
        <v>3088.48</v>
      </c>
      <c r="I15" s="176">
        <v>1</v>
      </c>
      <c r="J15" s="177"/>
    </row>
    <row r="16" s="110" customFormat="1" ht="56" customHeight="1" spans="1:10">
      <c r="A16" s="142" t="s">
        <v>551</v>
      </c>
      <c r="B16" s="143" t="s">
        <v>549</v>
      </c>
      <c r="C16" s="147" t="s">
        <v>552</v>
      </c>
      <c r="D16" s="148"/>
      <c r="E16" s="146">
        <v>1000</v>
      </c>
      <c r="F16" s="146">
        <v>1000</v>
      </c>
      <c r="G16" s="146"/>
      <c r="H16" s="146">
        <v>1000</v>
      </c>
      <c r="I16" s="176">
        <v>2</v>
      </c>
      <c r="J16" s="177"/>
    </row>
    <row r="17" s="110" customFormat="1" ht="93" customHeight="1" spans="1:10">
      <c r="A17" s="142" t="s">
        <v>553</v>
      </c>
      <c r="B17" s="143" t="s">
        <v>549</v>
      </c>
      <c r="C17" s="144" t="s">
        <v>554</v>
      </c>
      <c r="D17" s="145"/>
      <c r="E17" s="146">
        <v>1280</v>
      </c>
      <c r="F17" s="146">
        <v>1280</v>
      </c>
      <c r="G17" s="146"/>
      <c r="H17" s="146">
        <v>1280</v>
      </c>
      <c r="I17" s="176">
        <v>1</v>
      </c>
      <c r="J17" s="177"/>
    </row>
    <row r="18" s="110" customFormat="1" ht="95" customHeight="1" spans="1:10">
      <c r="A18" s="142" t="s">
        <v>555</v>
      </c>
      <c r="B18" s="143" t="s">
        <v>549</v>
      </c>
      <c r="C18" s="144" t="s">
        <v>556</v>
      </c>
      <c r="D18" s="145"/>
      <c r="E18" s="146">
        <v>300</v>
      </c>
      <c r="F18" s="146">
        <v>300</v>
      </c>
      <c r="G18" s="146"/>
      <c r="H18" s="146">
        <v>300</v>
      </c>
      <c r="I18" s="176">
        <v>1</v>
      </c>
      <c r="J18" s="177"/>
    </row>
    <row r="19" ht="30" customHeight="1" spans="1:10">
      <c r="A19" s="122" t="s">
        <v>557</v>
      </c>
      <c r="B19" s="122"/>
      <c r="C19" s="122"/>
      <c r="D19" s="122"/>
      <c r="E19" s="122"/>
      <c r="F19" s="122"/>
      <c r="G19" s="122"/>
      <c r="H19" s="122"/>
      <c r="I19" s="122"/>
      <c r="J19" s="122"/>
    </row>
    <row r="20" s="111" customFormat="1" ht="30" customHeight="1" spans="1:10">
      <c r="A20" s="149" t="s">
        <v>558</v>
      </c>
      <c r="B20" s="150" t="s">
        <v>559</v>
      </c>
      <c r="C20" s="150" t="s">
        <v>560</v>
      </c>
      <c r="D20" s="149" t="s">
        <v>561</v>
      </c>
      <c r="E20" s="151" t="s">
        <v>562</v>
      </c>
      <c r="F20" s="151" t="s">
        <v>563</v>
      </c>
      <c r="G20" s="151" t="s">
        <v>564</v>
      </c>
      <c r="H20" s="152" t="s">
        <v>565</v>
      </c>
      <c r="I20" s="178"/>
      <c r="J20" s="179"/>
    </row>
    <row r="21" s="112" customFormat="1" ht="32.15" customHeight="1" spans="1:10">
      <c r="A21" s="153" t="s">
        <v>566</v>
      </c>
      <c r="B21" s="154" t="s">
        <v>567</v>
      </c>
      <c r="C21" s="155" t="s">
        <v>568</v>
      </c>
      <c r="D21" s="74" t="s">
        <v>569</v>
      </c>
      <c r="E21" s="156">
        <v>198650</v>
      </c>
      <c r="F21" s="157" t="s">
        <v>570</v>
      </c>
      <c r="G21" s="156">
        <v>198650</v>
      </c>
      <c r="H21" s="158"/>
      <c r="I21" s="180"/>
      <c r="J21" s="181"/>
    </row>
    <row r="22" s="112" customFormat="1" ht="32.15" customHeight="1" spans="1:10">
      <c r="A22" s="159"/>
      <c r="B22" s="160"/>
      <c r="C22" s="155" t="s">
        <v>571</v>
      </c>
      <c r="D22" s="74" t="s">
        <v>569</v>
      </c>
      <c r="E22" s="156">
        <v>198650</v>
      </c>
      <c r="F22" s="157" t="s">
        <v>570</v>
      </c>
      <c r="G22" s="156">
        <v>198650</v>
      </c>
      <c r="H22" s="158"/>
      <c r="I22" s="180"/>
      <c r="J22" s="181"/>
    </row>
    <row r="23" s="113" customFormat="1" ht="32.15" customHeight="1" spans="1:10">
      <c r="A23" s="159"/>
      <c r="B23" s="160"/>
      <c r="C23" s="155" t="s">
        <v>572</v>
      </c>
      <c r="D23" s="74" t="s">
        <v>569</v>
      </c>
      <c r="E23" s="156">
        <v>198650</v>
      </c>
      <c r="F23" s="157" t="s">
        <v>570</v>
      </c>
      <c r="G23" s="156">
        <v>198650</v>
      </c>
      <c r="H23" s="161"/>
      <c r="I23" s="182"/>
      <c r="J23" s="183"/>
    </row>
    <row r="24" s="113" customFormat="1" ht="32.15" customHeight="1" spans="1:10">
      <c r="A24" s="159"/>
      <c r="B24" s="160"/>
      <c r="C24" s="155" t="s">
        <v>573</v>
      </c>
      <c r="D24" s="74" t="s">
        <v>569</v>
      </c>
      <c r="E24" s="156">
        <v>61467</v>
      </c>
      <c r="F24" s="157" t="s">
        <v>574</v>
      </c>
      <c r="G24" s="156">
        <v>61467</v>
      </c>
      <c r="H24" s="161"/>
      <c r="I24" s="182"/>
      <c r="J24" s="183"/>
    </row>
    <row r="25" s="113" customFormat="1" ht="32.15" customHeight="1" spans="1:10">
      <c r="A25" s="159"/>
      <c r="B25" s="154" t="s">
        <v>575</v>
      </c>
      <c r="C25" s="162" t="s">
        <v>576</v>
      </c>
      <c r="D25" s="74" t="s">
        <v>569</v>
      </c>
      <c r="E25" s="163">
        <v>100</v>
      </c>
      <c r="F25" s="157" t="s">
        <v>577</v>
      </c>
      <c r="G25" s="71">
        <v>100</v>
      </c>
      <c r="H25" s="161"/>
      <c r="I25" s="182"/>
      <c r="J25" s="183"/>
    </row>
    <row r="26" s="112" customFormat="1" ht="32.15" customHeight="1" spans="1:10">
      <c r="A26" s="159"/>
      <c r="B26" s="160"/>
      <c r="C26" s="162" t="s">
        <v>578</v>
      </c>
      <c r="D26" s="74" t="s">
        <v>569</v>
      </c>
      <c r="E26" s="163">
        <v>97</v>
      </c>
      <c r="F26" s="157" t="s">
        <v>577</v>
      </c>
      <c r="G26" s="157" t="s">
        <v>579</v>
      </c>
      <c r="H26" s="158"/>
      <c r="I26" s="180"/>
      <c r="J26" s="181"/>
    </row>
    <row r="27" s="112" customFormat="1" ht="48" customHeight="1" spans="1:10">
      <c r="A27" s="159"/>
      <c r="B27" s="154" t="s">
        <v>580</v>
      </c>
      <c r="C27" s="162" t="s">
        <v>581</v>
      </c>
      <c r="D27" s="74" t="s">
        <v>569</v>
      </c>
      <c r="E27" s="163" t="s">
        <v>582</v>
      </c>
      <c r="F27" s="157"/>
      <c r="G27" s="164" t="s">
        <v>583</v>
      </c>
      <c r="H27" s="158"/>
      <c r="I27" s="180"/>
      <c r="J27" s="181"/>
    </row>
    <row r="28" s="113" customFormat="1" ht="32.15" customHeight="1" spans="1:10">
      <c r="A28" s="71" t="s">
        <v>584</v>
      </c>
      <c r="B28" s="165" t="s">
        <v>585</v>
      </c>
      <c r="C28" s="166" t="s">
        <v>586</v>
      </c>
      <c r="D28" s="74" t="s">
        <v>569</v>
      </c>
      <c r="E28" s="167" t="s">
        <v>587</v>
      </c>
      <c r="F28" s="157" t="s">
        <v>577</v>
      </c>
      <c r="G28" s="82">
        <v>1</v>
      </c>
      <c r="H28" s="161"/>
      <c r="I28" s="182"/>
      <c r="J28" s="183"/>
    </row>
    <row r="29" s="113" customFormat="1" ht="46" customHeight="1" spans="1:10">
      <c r="A29" s="165"/>
      <c r="B29" s="165" t="s">
        <v>588</v>
      </c>
      <c r="C29" s="168" t="s">
        <v>589</v>
      </c>
      <c r="D29" s="74" t="s">
        <v>569</v>
      </c>
      <c r="E29" s="169" t="s">
        <v>590</v>
      </c>
      <c r="F29" s="157" t="s">
        <v>577</v>
      </c>
      <c r="G29" s="82">
        <v>1</v>
      </c>
      <c r="H29" s="161"/>
      <c r="I29" s="182"/>
      <c r="J29" s="183"/>
    </row>
    <row r="30" s="113" customFormat="1" ht="32.15" customHeight="1" spans="1:10">
      <c r="A30" s="165"/>
      <c r="B30" s="165" t="s">
        <v>591</v>
      </c>
      <c r="C30" s="166" t="s">
        <v>592</v>
      </c>
      <c r="D30" s="74" t="s">
        <v>569</v>
      </c>
      <c r="E30" s="167" t="s">
        <v>593</v>
      </c>
      <c r="F30" s="157" t="s">
        <v>577</v>
      </c>
      <c r="G30" s="82">
        <v>1</v>
      </c>
      <c r="H30" s="170"/>
      <c r="I30" s="171"/>
      <c r="J30" s="184"/>
    </row>
    <row r="31" s="113" customFormat="1" ht="39" customHeight="1" spans="1:10">
      <c r="A31" s="165"/>
      <c r="B31" s="165" t="s">
        <v>594</v>
      </c>
      <c r="C31" s="168" t="s">
        <v>595</v>
      </c>
      <c r="D31" s="74" t="s">
        <v>569</v>
      </c>
      <c r="E31" s="79">
        <v>1</v>
      </c>
      <c r="F31" s="157" t="s">
        <v>577</v>
      </c>
      <c r="G31" s="82">
        <v>1</v>
      </c>
      <c r="H31" s="170"/>
      <c r="I31" s="171"/>
      <c r="J31" s="184"/>
    </row>
    <row r="32" s="113" customFormat="1" ht="44" customHeight="1" spans="1:10">
      <c r="A32" s="71" t="s">
        <v>596</v>
      </c>
      <c r="B32" s="71" t="s">
        <v>597</v>
      </c>
      <c r="C32" s="168" t="s">
        <v>598</v>
      </c>
      <c r="D32" s="74" t="s">
        <v>569</v>
      </c>
      <c r="E32" s="169" t="s">
        <v>599</v>
      </c>
      <c r="F32" s="157" t="s">
        <v>577</v>
      </c>
      <c r="G32" s="82">
        <v>0.9</v>
      </c>
      <c r="H32" s="170"/>
      <c r="I32" s="171"/>
      <c r="J32" s="184"/>
    </row>
    <row r="33" ht="30" customHeight="1" spans="1:10">
      <c r="A33" s="71" t="s">
        <v>600</v>
      </c>
      <c r="B33" s="170" t="s">
        <v>516</v>
      </c>
      <c r="C33" s="171"/>
      <c r="D33" s="171"/>
      <c r="E33" s="171"/>
      <c r="F33" s="171"/>
      <c r="G33" s="171"/>
      <c r="H33" s="171"/>
      <c r="I33" s="171"/>
      <c r="J33" s="184"/>
    </row>
  </sheetData>
  <mergeCells count="47">
    <mergeCell ref="A1:J1"/>
    <mergeCell ref="A2:B2"/>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C17:D17"/>
    <mergeCell ref="C18:D18"/>
    <mergeCell ref="A19:J19"/>
    <mergeCell ref="H20:J20"/>
    <mergeCell ref="H21:J21"/>
    <mergeCell ref="H22:J22"/>
    <mergeCell ref="H23:J23"/>
    <mergeCell ref="H24:J24"/>
    <mergeCell ref="H25:J25"/>
    <mergeCell ref="H26:J26"/>
    <mergeCell ref="H27:J27"/>
    <mergeCell ref="H28:J28"/>
    <mergeCell ref="H29:J29"/>
    <mergeCell ref="H30:J30"/>
    <mergeCell ref="H31:J31"/>
    <mergeCell ref="H32:J32"/>
    <mergeCell ref="B33:J33"/>
    <mergeCell ref="A5:A6"/>
    <mergeCell ref="A13:A14"/>
    <mergeCell ref="A21:A27"/>
    <mergeCell ref="A28:A31"/>
    <mergeCell ref="B13:B14"/>
    <mergeCell ref="B21:B24"/>
    <mergeCell ref="B25:B26"/>
    <mergeCell ref="H13:H14"/>
    <mergeCell ref="I13:I14"/>
    <mergeCell ref="J13:J14"/>
    <mergeCell ref="C13:D14"/>
  </mergeCells>
  <printOptions horizontalCentered="1"/>
  <pageMargins left="0.984251968503937" right="0.590551181102362" top="1.06299212598425" bottom="0.393700787401575" header="0.748031496062992" footer="0.196850393700787"/>
  <pageSetup paperSize="9" scale="59" orientation="portrait"/>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IL25"/>
  <sheetViews>
    <sheetView topLeftCell="AA21" workbookViewId="0">
      <selection activeCell="AH24" sqref="AH24:AN24"/>
    </sheetView>
  </sheetViews>
  <sheetFormatPr defaultColWidth="9" defaultRowHeight="14"/>
  <cols>
    <col min="1" max="1" width="7.375" style="52" customWidth="1"/>
    <col min="2" max="2" width="6.64166666666667" style="52" customWidth="1"/>
    <col min="3" max="3" width="17.25" style="52" customWidth="1"/>
    <col min="4" max="7" width="9" style="52"/>
    <col min="8" max="8" width="8.25" style="52" customWidth="1"/>
    <col min="9" max="9" width="6.875" style="52" customWidth="1"/>
    <col min="10" max="10" width="6.75" style="52" customWidth="1"/>
    <col min="11" max="11" width="9" style="53"/>
    <col min="12" max="12" width="7.25" style="53" customWidth="1"/>
    <col min="13" max="13" width="17.25" style="53" customWidth="1"/>
    <col min="14" max="14" width="9" style="53"/>
    <col min="15" max="15" width="9.75" style="53" customWidth="1"/>
    <col min="16" max="17" width="9" style="53"/>
    <col min="18" max="18" width="7.75" style="53" customWidth="1"/>
    <col min="19" max="19" width="7.375" style="53" customWidth="1"/>
    <col min="20" max="20" width="6.625" style="53" customWidth="1"/>
    <col min="21" max="21" width="7.65833333333333" style="53" customWidth="1"/>
    <col min="22" max="22" width="7.99166666666667" style="53" customWidth="1"/>
    <col min="23" max="23" width="16.75" style="53" customWidth="1"/>
    <col min="24" max="24" width="8.5" style="53" customWidth="1"/>
    <col min="25" max="25" width="9.25" style="53" customWidth="1"/>
    <col min="26" max="26" width="8.625" style="53" customWidth="1"/>
    <col min="27" max="28" width="9" style="53"/>
    <col min="29" max="29" width="8.375" style="53" customWidth="1"/>
    <col min="30" max="30" width="7.25" style="53" customWidth="1"/>
    <col min="31" max="31" width="8.25" style="53" customWidth="1"/>
    <col min="32" max="32" width="7.875" style="53" customWidth="1"/>
    <col min="33" max="33" width="20.25" style="53" customWidth="1"/>
    <col min="34" max="36" width="9" style="53"/>
    <col min="37" max="37" width="7.875" style="53" customWidth="1"/>
    <col min="38" max="38" width="8.375" style="53" customWidth="1"/>
    <col min="39" max="39" width="6.25" style="53" customWidth="1"/>
    <col min="40" max="40" width="7.375" style="53" customWidth="1"/>
    <col min="41" max="16383" width="9" style="52"/>
  </cols>
  <sheetData>
    <row r="1" s="48" customFormat="1" ht="36" customHeight="1" spans="1:40">
      <c r="A1" s="54" t="s">
        <v>601</v>
      </c>
      <c r="B1" s="54"/>
      <c r="C1" s="54"/>
      <c r="D1" s="54"/>
      <c r="E1" s="54"/>
      <c r="F1" s="54"/>
      <c r="G1" s="54"/>
      <c r="H1" s="54"/>
      <c r="I1" s="54"/>
      <c r="J1" s="54"/>
      <c r="K1" s="54" t="s">
        <v>601</v>
      </c>
      <c r="L1" s="54"/>
      <c r="M1" s="54"/>
      <c r="N1" s="54"/>
      <c r="O1" s="54"/>
      <c r="P1" s="54"/>
      <c r="Q1" s="54"/>
      <c r="R1" s="54"/>
      <c r="S1" s="54"/>
      <c r="T1" s="54"/>
      <c r="U1" s="54" t="s">
        <v>601</v>
      </c>
      <c r="V1" s="54"/>
      <c r="W1" s="54"/>
      <c r="X1" s="54"/>
      <c r="Y1" s="54"/>
      <c r="Z1" s="54"/>
      <c r="AA1" s="54"/>
      <c r="AB1" s="54"/>
      <c r="AC1" s="54"/>
      <c r="AD1" s="54"/>
      <c r="AE1" s="54" t="s">
        <v>601</v>
      </c>
      <c r="AF1" s="54"/>
      <c r="AG1" s="54"/>
      <c r="AH1" s="54"/>
      <c r="AI1" s="54"/>
      <c r="AJ1" s="54"/>
      <c r="AK1" s="54"/>
      <c r="AL1" s="54"/>
      <c r="AM1" s="54"/>
      <c r="AN1" s="54"/>
    </row>
    <row r="2" s="49" customFormat="1" ht="18" customHeight="1" spans="1:40">
      <c r="A2" s="54"/>
      <c r="B2" s="54"/>
      <c r="C2" s="54"/>
      <c r="D2" s="54"/>
      <c r="E2" s="54"/>
      <c r="F2" s="54"/>
      <c r="G2" s="54"/>
      <c r="H2" s="54"/>
      <c r="I2" s="54"/>
      <c r="J2" s="90" t="s">
        <v>602</v>
      </c>
      <c r="K2" s="54" t="s">
        <v>603</v>
      </c>
      <c r="L2" s="54"/>
      <c r="M2" s="54"/>
      <c r="N2" s="54"/>
      <c r="O2" s="54"/>
      <c r="P2" s="54"/>
      <c r="Q2" s="54"/>
      <c r="R2" s="54"/>
      <c r="S2" s="54"/>
      <c r="T2" s="90" t="s">
        <v>602</v>
      </c>
      <c r="U2" s="54"/>
      <c r="V2" s="54"/>
      <c r="W2" s="54"/>
      <c r="X2" s="54"/>
      <c r="Y2" s="54"/>
      <c r="Z2" s="54"/>
      <c r="AA2" s="54"/>
      <c r="AB2" s="54"/>
      <c r="AC2" s="54"/>
      <c r="AD2" s="90" t="s">
        <v>602</v>
      </c>
      <c r="AE2" s="54"/>
      <c r="AF2" s="54"/>
      <c r="AG2" s="54"/>
      <c r="AH2" s="54"/>
      <c r="AI2" s="54"/>
      <c r="AJ2" s="54"/>
      <c r="AK2" s="54"/>
      <c r="AL2" s="54"/>
      <c r="AM2" s="54"/>
      <c r="AN2" s="90" t="s">
        <v>602</v>
      </c>
    </row>
    <row r="3" s="50" customFormat="1" ht="25" customHeight="1" spans="1:246">
      <c r="A3" s="55" t="s">
        <v>604</v>
      </c>
      <c r="B3" s="55"/>
      <c r="C3" s="56" t="s">
        <v>605</v>
      </c>
      <c r="D3" s="56"/>
      <c r="E3" s="56"/>
      <c r="F3" s="56"/>
      <c r="G3" s="56"/>
      <c r="H3" s="56"/>
      <c r="I3" s="56"/>
      <c r="J3" s="56"/>
      <c r="K3" s="55" t="s">
        <v>604</v>
      </c>
      <c r="L3" s="55"/>
      <c r="M3" s="56" t="s">
        <v>606</v>
      </c>
      <c r="N3" s="56"/>
      <c r="O3" s="56"/>
      <c r="P3" s="56"/>
      <c r="Q3" s="56"/>
      <c r="R3" s="56"/>
      <c r="S3" s="56"/>
      <c r="T3" s="56"/>
      <c r="U3" s="55" t="s">
        <v>604</v>
      </c>
      <c r="V3" s="55"/>
      <c r="W3" s="56" t="s">
        <v>607</v>
      </c>
      <c r="X3" s="56"/>
      <c r="Y3" s="56"/>
      <c r="Z3" s="56"/>
      <c r="AA3" s="56"/>
      <c r="AB3" s="56"/>
      <c r="AC3" s="56"/>
      <c r="AD3" s="56"/>
      <c r="AE3" s="55" t="s">
        <v>604</v>
      </c>
      <c r="AF3" s="55"/>
      <c r="AG3" s="56" t="s">
        <v>608</v>
      </c>
      <c r="AH3" s="56"/>
      <c r="AI3" s="56"/>
      <c r="AJ3" s="56"/>
      <c r="AK3" s="56"/>
      <c r="AL3" s="56"/>
      <c r="AM3" s="56"/>
      <c r="AN3" s="56"/>
      <c r="AO3" s="52"/>
      <c r="AP3" s="52"/>
      <c r="AQ3" s="52"/>
      <c r="AR3" s="52"/>
      <c r="AS3" s="52"/>
      <c r="AT3" s="52"/>
      <c r="AU3" s="52"/>
      <c r="AV3" s="52"/>
      <c r="AW3" s="52"/>
      <c r="AX3" s="52"/>
      <c r="AY3" s="52"/>
      <c r="AZ3" s="52"/>
      <c r="BA3" s="52"/>
      <c r="BB3" s="52"/>
      <c r="BC3" s="52"/>
      <c r="BD3" s="52"/>
      <c r="BE3" s="52"/>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2"/>
      <c r="DR3" s="52"/>
      <c r="DS3" s="52"/>
      <c r="DT3" s="52"/>
      <c r="DU3" s="52"/>
      <c r="DV3" s="52"/>
      <c r="DW3" s="52"/>
      <c r="DX3" s="52"/>
      <c r="DY3" s="52"/>
      <c r="DZ3" s="52"/>
      <c r="EA3" s="52"/>
      <c r="EB3" s="52"/>
      <c r="EC3" s="52"/>
      <c r="ED3" s="52"/>
      <c r="EE3" s="52"/>
      <c r="EF3" s="52"/>
      <c r="EG3" s="52"/>
      <c r="EH3" s="52"/>
      <c r="EI3" s="52"/>
      <c r="EJ3" s="52"/>
      <c r="EK3" s="52"/>
      <c r="EL3" s="52"/>
      <c r="EM3" s="52"/>
      <c r="EN3" s="52"/>
      <c r="EO3" s="52"/>
      <c r="EP3" s="52"/>
      <c r="EQ3" s="52"/>
      <c r="ER3" s="52"/>
      <c r="ES3" s="52"/>
      <c r="ET3" s="52"/>
      <c r="EU3" s="52"/>
      <c r="EV3" s="52"/>
      <c r="EW3" s="52"/>
      <c r="EX3" s="52"/>
      <c r="EY3" s="52"/>
      <c r="EZ3" s="52"/>
      <c r="FA3" s="52"/>
      <c r="FB3" s="52"/>
      <c r="FC3" s="52"/>
      <c r="FD3" s="52"/>
      <c r="FE3" s="52"/>
      <c r="FF3" s="52"/>
      <c r="FG3" s="52"/>
      <c r="FH3" s="52"/>
      <c r="FI3" s="52"/>
      <c r="FJ3" s="52"/>
      <c r="FK3" s="52"/>
      <c r="FL3" s="52"/>
      <c r="FM3" s="52"/>
      <c r="FN3" s="52"/>
      <c r="FO3" s="52"/>
      <c r="FP3" s="52"/>
      <c r="FQ3" s="52"/>
      <c r="FR3" s="52"/>
      <c r="FS3" s="52"/>
      <c r="FT3" s="52"/>
      <c r="FU3" s="52"/>
      <c r="FV3" s="52"/>
      <c r="FW3" s="52"/>
      <c r="FX3" s="52"/>
      <c r="FY3" s="52"/>
      <c r="FZ3" s="52"/>
      <c r="GA3" s="52"/>
      <c r="GB3" s="52"/>
      <c r="GC3" s="52"/>
      <c r="GD3" s="52"/>
      <c r="GE3" s="52"/>
      <c r="GF3" s="52"/>
      <c r="GG3" s="52"/>
      <c r="GH3" s="52"/>
      <c r="GI3" s="52"/>
      <c r="GJ3" s="52"/>
      <c r="GK3" s="52"/>
      <c r="GL3" s="52"/>
      <c r="GM3" s="52"/>
      <c r="GN3" s="52"/>
      <c r="GO3" s="52"/>
      <c r="GP3" s="52"/>
      <c r="GQ3" s="52"/>
      <c r="GR3" s="52"/>
      <c r="GS3" s="52"/>
      <c r="GT3" s="52"/>
      <c r="GU3" s="52"/>
      <c r="GV3" s="52"/>
      <c r="GW3" s="52"/>
      <c r="GX3" s="52"/>
      <c r="GY3" s="52"/>
      <c r="GZ3" s="52"/>
      <c r="HA3" s="52"/>
      <c r="HB3" s="52"/>
      <c r="HC3" s="52"/>
      <c r="HD3" s="52"/>
      <c r="HE3" s="52"/>
      <c r="HF3" s="52"/>
      <c r="HG3" s="52"/>
      <c r="HH3" s="52"/>
      <c r="HI3" s="52"/>
      <c r="HJ3" s="52"/>
      <c r="HK3" s="52"/>
      <c r="HL3" s="52"/>
      <c r="HM3" s="52"/>
      <c r="HN3" s="52"/>
      <c r="HO3" s="52"/>
      <c r="HP3" s="52"/>
      <c r="HQ3" s="52"/>
      <c r="HR3" s="52"/>
      <c r="HS3" s="52"/>
      <c r="HT3" s="52"/>
      <c r="HU3" s="52"/>
      <c r="HV3" s="52"/>
      <c r="HW3" s="52"/>
      <c r="HX3" s="52"/>
      <c r="HY3" s="52"/>
      <c r="HZ3" s="52"/>
      <c r="IA3" s="52"/>
      <c r="IB3" s="52"/>
      <c r="IC3" s="52"/>
      <c r="ID3" s="52"/>
      <c r="IE3" s="52"/>
      <c r="IF3" s="52"/>
      <c r="IG3" s="52"/>
      <c r="IH3" s="52"/>
      <c r="II3" s="52"/>
      <c r="IJ3" s="52"/>
      <c r="IK3" s="52"/>
      <c r="IL3" s="52"/>
    </row>
    <row r="4" s="51" customFormat="1" ht="25" customHeight="1" spans="1:246">
      <c r="A4" s="55" t="s">
        <v>609</v>
      </c>
      <c r="B4" s="55"/>
      <c r="C4" s="57" t="s">
        <v>520</v>
      </c>
      <c r="D4" s="57"/>
      <c r="E4" s="57"/>
      <c r="F4" s="55" t="s">
        <v>610</v>
      </c>
      <c r="G4" s="56" t="s">
        <v>520</v>
      </c>
      <c r="H4" s="56"/>
      <c r="I4" s="56"/>
      <c r="J4" s="56"/>
      <c r="K4" s="55" t="s">
        <v>609</v>
      </c>
      <c r="L4" s="55"/>
      <c r="M4" s="57" t="s">
        <v>520</v>
      </c>
      <c r="N4" s="57"/>
      <c r="O4" s="57"/>
      <c r="P4" s="55" t="s">
        <v>610</v>
      </c>
      <c r="Q4" s="56" t="s">
        <v>520</v>
      </c>
      <c r="R4" s="56"/>
      <c r="S4" s="56"/>
      <c r="T4" s="56"/>
      <c r="U4" s="55" t="s">
        <v>609</v>
      </c>
      <c r="V4" s="55"/>
      <c r="W4" s="57" t="s">
        <v>520</v>
      </c>
      <c r="X4" s="57"/>
      <c r="Y4" s="57"/>
      <c r="Z4" s="55" t="s">
        <v>610</v>
      </c>
      <c r="AA4" s="56" t="s">
        <v>520</v>
      </c>
      <c r="AB4" s="56"/>
      <c r="AC4" s="56"/>
      <c r="AD4" s="56"/>
      <c r="AE4" s="55" t="s">
        <v>609</v>
      </c>
      <c r="AF4" s="55"/>
      <c r="AG4" s="57" t="s">
        <v>520</v>
      </c>
      <c r="AH4" s="57"/>
      <c r="AI4" s="57"/>
      <c r="AJ4" s="55" t="s">
        <v>610</v>
      </c>
      <c r="AK4" s="56" t="s">
        <v>520</v>
      </c>
      <c r="AL4" s="56"/>
      <c r="AM4" s="56"/>
      <c r="AN4" s="56"/>
      <c r="AO4" s="52"/>
      <c r="AP4" s="52"/>
      <c r="AQ4" s="52"/>
      <c r="AR4" s="52"/>
      <c r="AS4" s="52"/>
      <c r="AT4" s="52"/>
      <c r="AU4" s="52"/>
      <c r="AV4" s="52"/>
      <c r="AW4" s="52"/>
      <c r="AX4" s="52"/>
      <c r="AY4" s="52"/>
      <c r="AZ4" s="52"/>
      <c r="BA4" s="52"/>
      <c r="BB4" s="52"/>
      <c r="BC4" s="52"/>
      <c r="BD4" s="52"/>
      <c r="BE4" s="52"/>
      <c r="BF4" s="52"/>
      <c r="BG4" s="52"/>
      <c r="BH4" s="52"/>
      <c r="BI4" s="52"/>
      <c r="BJ4" s="52"/>
      <c r="BK4" s="52"/>
      <c r="BL4" s="52"/>
      <c r="BM4" s="52"/>
      <c r="BN4" s="52"/>
      <c r="BO4" s="52"/>
      <c r="BP4" s="52"/>
      <c r="BQ4" s="52"/>
      <c r="BR4" s="52"/>
      <c r="BS4" s="52"/>
      <c r="BT4" s="52"/>
      <c r="BU4" s="52"/>
      <c r="BV4" s="52"/>
      <c r="BW4" s="52"/>
      <c r="BX4" s="52"/>
      <c r="BY4" s="52"/>
      <c r="BZ4" s="52"/>
      <c r="CA4" s="52"/>
      <c r="CB4" s="52"/>
      <c r="CC4" s="52"/>
      <c r="CD4" s="52"/>
      <c r="CE4" s="52"/>
      <c r="CF4" s="52"/>
      <c r="CG4" s="52"/>
      <c r="CH4" s="52"/>
      <c r="CI4" s="52"/>
      <c r="CJ4" s="52"/>
      <c r="CK4" s="52"/>
      <c r="CL4" s="52"/>
      <c r="CM4" s="52"/>
      <c r="CN4" s="52"/>
      <c r="CO4" s="52"/>
      <c r="CP4" s="52"/>
      <c r="CQ4" s="52"/>
      <c r="CR4" s="52"/>
      <c r="CS4" s="52"/>
      <c r="CT4" s="52"/>
      <c r="CU4" s="52"/>
      <c r="CV4" s="52"/>
      <c r="CW4" s="52"/>
      <c r="CX4" s="52"/>
      <c r="CY4" s="52"/>
      <c r="CZ4" s="52"/>
      <c r="DA4" s="52"/>
      <c r="DB4" s="52"/>
      <c r="DC4" s="52"/>
      <c r="DD4" s="52"/>
      <c r="DE4" s="52"/>
      <c r="DF4" s="52"/>
      <c r="DG4" s="52"/>
      <c r="DH4" s="52"/>
      <c r="DI4" s="52"/>
      <c r="DJ4" s="52"/>
      <c r="DK4" s="52"/>
      <c r="DL4" s="52"/>
      <c r="DM4" s="52"/>
      <c r="DN4" s="52"/>
      <c r="DO4" s="52"/>
      <c r="DP4" s="52"/>
      <c r="DQ4" s="52"/>
      <c r="DR4" s="52"/>
      <c r="DS4" s="52"/>
      <c r="DT4" s="52"/>
      <c r="DU4" s="52"/>
      <c r="DV4" s="52"/>
      <c r="DW4" s="52"/>
      <c r="DX4" s="52"/>
      <c r="DY4" s="52"/>
      <c r="DZ4" s="52"/>
      <c r="EA4" s="52"/>
      <c r="EB4" s="52"/>
      <c r="EC4" s="52"/>
      <c r="ED4" s="52"/>
      <c r="EE4" s="52"/>
      <c r="EF4" s="52"/>
      <c r="EG4" s="52"/>
      <c r="EH4" s="52"/>
      <c r="EI4" s="52"/>
      <c r="EJ4" s="52"/>
      <c r="EK4" s="52"/>
      <c r="EL4" s="52"/>
      <c r="EM4" s="52"/>
      <c r="EN4" s="52"/>
      <c r="EO4" s="52"/>
      <c r="EP4" s="52"/>
      <c r="EQ4" s="52"/>
      <c r="ER4" s="52"/>
      <c r="ES4" s="52"/>
      <c r="ET4" s="52"/>
      <c r="EU4" s="52"/>
      <c r="EV4" s="52"/>
      <c r="EW4" s="52"/>
      <c r="EX4" s="52"/>
      <c r="EY4" s="52"/>
      <c r="EZ4" s="52"/>
      <c r="FA4" s="52"/>
      <c r="FB4" s="52"/>
      <c r="FC4" s="52"/>
      <c r="FD4" s="52"/>
      <c r="FE4" s="52"/>
      <c r="FF4" s="52"/>
      <c r="FG4" s="52"/>
      <c r="FH4" s="52"/>
      <c r="FI4" s="52"/>
      <c r="FJ4" s="52"/>
      <c r="FK4" s="52"/>
      <c r="FL4" s="52"/>
      <c r="FM4" s="52"/>
      <c r="FN4" s="52"/>
      <c r="FO4" s="52"/>
      <c r="FP4" s="52"/>
      <c r="FQ4" s="52"/>
      <c r="FR4" s="52"/>
      <c r="FS4" s="52"/>
      <c r="FT4" s="52"/>
      <c r="FU4" s="52"/>
      <c r="FV4" s="52"/>
      <c r="FW4" s="52"/>
      <c r="FX4" s="52"/>
      <c r="FY4" s="52"/>
      <c r="FZ4" s="52"/>
      <c r="GA4" s="52"/>
      <c r="GB4" s="52"/>
      <c r="GC4" s="52"/>
      <c r="GD4" s="52"/>
      <c r="GE4" s="52"/>
      <c r="GF4" s="52"/>
      <c r="GG4" s="52"/>
      <c r="GH4" s="52"/>
      <c r="GI4" s="52"/>
      <c r="GJ4" s="52"/>
      <c r="GK4" s="52"/>
      <c r="GL4" s="52"/>
      <c r="GM4" s="52"/>
      <c r="GN4" s="52"/>
      <c r="GO4" s="52"/>
      <c r="GP4" s="52"/>
      <c r="GQ4" s="52"/>
      <c r="GR4" s="52"/>
      <c r="GS4" s="52"/>
      <c r="GT4" s="52"/>
      <c r="GU4" s="52"/>
      <c r="GV4" s="52"/>
      <c r="GW4" s="52"/>
      <c r="GX4" s="52"/>
      <c r="GY4" s="52"/>
      <c r="GZ4" s="52"/>
      <c r="HA4" s="52"/>
      <c r="HB4" s="52"/>
      <c r="HC4" s="52"/>
      <c r="HD4" s="52"/>
      <c r="HE4" s="52"/>
      <c r="HF4" s="52"/>
      <c r="HG4" s="52"/>
      <c r="HH4" s="52"/>
      <c r="HI4" s="52"/>
      <c r="HJ4" s="52"/>
      <c r="HK4" s="52"/>
      <c r="HL4" s="52"/>
      <c r="HM4" s="52"/>
      <c r="HN4" s="52"/>
      <c r="HO4" s="52"/>
      <c r="HP4" s="52"/>
      <c r="HQ4" s="52"/>
      <c r="HR4" s="52"/>
      <c r="HS4" s="52"/>
      <c r="HT4" s="52"/>
      <c r="HU4" s="52"/>
      <c r="HV4" s="52"/>
      <c r="HW4" s="52"/>
      <c r="HX4" s="52"/>
      <c r="HY4" s="52"/>
      <c r="HZ4" s="52"/>
      <c r="IA4" s="52"/>
      <c r="IB4" s="52"/>
      <c r="IC4" s="52"/>
      <c r="ID4" s="52"/>
      <c r="IE4" s="52"/>
      <c r="IF4" s="52"/>
      <c r="IG4" s="52"/>
      <c r="IH4" s="52"/>
      <c r="II4" s="52"/>
      <c r="IJ4" s="52"/>
      <c r="IK4" s="52"/>
      <c r="IL4" s="52"/>
    </row>
    <row r="5" s="51" customFormat="1" ht="25" customHeight="1" spans="1:246">
      <c r="A5" s="55" t="s">
        <v>611</v>
      </c>
      <c r="B5" s="55"/>
      <c r="C5" s="55"/>
      <c r="D5" s="55" t="s">
        <v>13</v>
      </c>
      <c r="E5" s="55" t="s">
        <v>612</v>
      </c>
      <c r="F5" s="55" t="s">
        <v>613</v>
      </c>
      <c r="G5" s="55" t="s">
        <v>614</v>
      </c>
      <c r="H5" s="55" t="s">
        <v>615</v>
      </c>
      <c r="I5" s="55" t="s">
        <v>616</v>
      </c>
      <c r="J5" s="55"/>
      <c r="K5" s="55" t="s">
        <v>611</v>
      </c>
      <c r="L5" s="55"/>
      <c r="M5" s="55"/>
      <c r="N5" s="55" t="s">
        <v>13</v>
      </c>
      <c r="O5" s="55" t="s">
        <v>612</v>
      </c>
      <c r="P5" s="55" t="s">
        <v>613</v>
      </c>
      <c r="Q5" s="55" t="s">
        <v>614</v>
      </c>
      <c r="R5" s="55" t="s">
        <v>615</v>
      </c>
      <c r="S5" s="55" t="s">
        <v>616</v>
      </c>
      <c r="T5" s="55"/>
      <c r="U5" s="55" t="s">
        <v>611</v>
      </c>
      <c r="V5" s="55"/>
      <c r="W5" s="55"/>
      <c r="X5" s="55" t="s">
        <v>13</v>
      </c>
      <c r="Y5" s="55" t="s">
        <v>612</v>
      </c>
      <c r="Z5" s="55" t="s">
        <v>613</v>
      </c>
      <c r="AA5" s="55" t="s">
        <v>614</v>
      </c>
      <c r="AB5" s="55" t="s">
        <v>615</v>
      </c>
      <c r="AC5" s="55" t="s">
        <v>616</v>
      </c>
      <c r="AD5" s="55"/>
      <c r="AE5" s="55" t="s">
        <v>611</v>
      </c>
      <c r="AF5" s="55"/>
      <c r="AG5" s="55"/>
      <c r="AH5" s="55" t="s">
        <v>13</v>
      </c>
      <c r="AI5" s="55" t="s">
        <v>612</v>
      </c>
      <c r="AJ5" s="55" t="s">
        <v>613</v>
      </c>
      <c r="AK5" s="55" t="s">
        <v>614</v>
      </c>
      <c r="AL5" s="55" t="s">
        <v>615</v>
      </c>
      <c r="AM5" s="55" t="s">
        <v>616</v>
      </c>
      <c r="AN5" s="55"/>
      <c r="AO5" s="52"/>
      <c r="AP5" s="52"/>
      <c r="AQ5" s="52"/>
      <c r="AR5" s="52"/>
      <c r="AS5" s="52"/>
      <c r="AT5" s="52"/>
      <c r="AU5" s="52"/>
      <c r="AV5" s="52"/>
      <c r="AW5" s="52"/>
      <c r="AX5" s="52"/>
      <c r="AY5" s="52"/>
      <c r="AZ5" s="52"/>
      <c r="BA5" s="52"/>
      <c r="BB5" s="52"/>
      <c r="BC5" s="52"/>
      <c r="BD5" s="52"/>
      <c r="BE5" s="52"/>
      <c r="BF5" s="52"/>
      <c r="BG5" s="52"/>
      <c r="BH5" s="52"/>
      <c r="BI5" s="52"/>
      <c r="BJ5" s="52"/>
      <c r="BK5" s="52"/>
      <c r="BL5" s="52"/>
      <c r="BM5" s="52"/>
      <c r="BN5" s="52"/>
      <c r="BO5" s="52"/>
      <c r="BP5" s="52"/>
      <c r="BQ5" s="52"/>
      <c r="BR5" s="52"/>
      <c r="BS5" s="52"/>
      <c r="BT5" s="52"/>
      <c r="BU5" s="52"/>
      <c r="BV5" s="52"/>
      <c r="BW5" s="52"/>
      <c r="BX5" s="52"/>
      <c r="BY5" s="52"/>
      <c r="BZ5" s="52"/>
      <c r="CA5" s="52"/>
      <c r="CB5" s="52"/>
      <c r="CC5" s="52"/>
      <c r="CD5" s="52"/>
      <c r="CE5" s="52"/>
      <c r="CF5" s="52"/>
      <c r="CG5" s="52"/>
      <c r="CH5" s="52"/>
      <c r="CI5" s="52"/>
      <c r="CJ5" s="52"/>
      <c r="CK5" s="52"/>
      <c r="CL5" s="52"/>
      <c r="CM5" s="52"/>
      <c r="CN5" s="52"/>
      <c r="CO5" s="52"/>
      <c r="CP5" s="52"/>
      <c r="CQ5" s="52"/>
      <c r="CR5" s="52"/>
      <c r="CS5" s="52"/>
      <c r="CT5" s="52"/>
      <c r="CU5" s="52"/>
      <c r="CV5" s="52"/>
      <c r="CW5" s="52"/>
      <c r="CX5" s="52"/>
      <c r="CY5" s="52"/>
      <c r="CZ5" s="52"/>
      <c r="DA5" s="52"/>
      <c r="DB5" s="52"/>
      <c r="DC5" s="52"/>
      <c r="DD5" s="52"/>
      <c r="DE5" s="52"/>
      <c r="DF5" s="52"/>
      <c r="DG5" s="52"/>
      <c r="DH5" s="52"/>
      <c r="DI5" s="52"/>
      <c r="DJ5" s="52"/>
      <c r="DK5" s="52"/>
      <c r="DL5" s="52"/>
      <c r="DM5" s="52"/>
      <c r="DN5" s="52"/>
      <c r="DO5" s="52"/>
      <c r="DP5" s="52"/>
      <c r="DQ5" s="52"/>
      <c r="DR5" s="52"/>
      <c r="DS5" s="52"/>
      <c r="DT5" s="52"/>
      <c r="DU5" s="52"/>
      <c r="DV5" s="52"/>
      <c r="DW5" s="52"/>
      <c r="DX5" s="52"/>
      <c r="DY5" s="52"/>
      <c r="DZ5" s="52"/>
      <c r="EA5" s="52"/>
      <c r="EB5" s="52"/>
      <c r="EC5" s="52"/>
      <c r="ED5" s="52"/>
      <c r="EE5" s="52"/>
      <c r="EF5" s="52"/>
      <c r="EG5" s="52"/>
      <c r="EH5" s="52"/>
      <c r="EI5" s="52"/>
      <c r="EJ5" s="52"/>
      <c r="EK5" s="52"/>
      <c r="EL5" s="52"/>
      <c r="EM5" s="52"/>
      <c r="EN5" s="52"/>
      <c r="EO5" s="52"/>
      <c r="EP5" s="52"/>
      <c r="EQ5" s="52"/>
      <c r="ER5" s="52"/>
      <c r="ES5" s="52"/>
      <c r="ET5" s="52"/>
      <c r="EU5" s="52"/>
      <c r="EV5" s="52"/>
      <c r="EW5" s="52"/>
      <c r="EX5" s="52"/>
      <c r="EY5" s="52"/>
      <c r="EZ5" s="52"/>
      <c r="FA5" s="52"/>
      <c r="FB5" s="52"/>
      <c r="FC5" s="52"/>
      <c r="FD5" s="52"/>
      <c r="FE5" s="52"/>
      <c r="FF5" s="52"/>
      <c r="FG5" s="52"/>
      <c r="FH5" s="52"/>
      <c r="FI5" s="52"/>
      <c r="FJ5" s="52"/>
      <c r="FK5" s="52"/>
      <c r="FL5" s="52"/>
      <c r="FM5" s="52"/>
      <c r="FN5" s="52"/>
      <c r="FO5" s="52"/>
      <c r="FP5" s="52"/>
      <c r="FQ5" s="52"/>
      <c r="FR5" s="52"/>
      <c r="FS5" s="52"/>
      <c r="FT5" s="52"/>
      <c r="FU5" s="52"/>
      <c r="FV5" s="52"/>
      <c r="FW5" s="52"/>
      <c r="FX5" s="52"/>
      <c r="FY5" s="52"/>
      <c r="FZ5" s="52"/>
      <c r="GA5" s="52"/>
      <c r="GB5" s="52"/>
      <c r="GC5" s="52"/>
      <c r="GD5" s="52"/>
      <c r="GE5" s="52"/>
      <c r="GF5" s="52"/>
      <c r="GG5" s="52"/>
      <c r="GH5" s="52"/>
      <c r="GI5" s="52"/>
      <c r="GJ5" s="52"/>
      <c r="GK5" s="52"/>
      <c r="GL5" s="52"/>
      <c r="GM5" s="52"/>
      <c r="GN5" s="52"/>
      <c r="GO5" s="52"/>
      <c r="GP5" s="52"/>
      <c r="GQ5" s="52"/>
      <c r="GR5" s="52"/>
      <c r="GS5" s="52"/>
      <c r="GT5" s="52"/>
      <c r="GU5" s="52"/>
      <c r="GV5" s="52"/>
      <c r="GW5" s="52"/>
      <c r="GX5" s="52"/>
      <c r="GY5" s="52"/>
      <c r="GZ5" s="52"/>
      <c r="HA5" s="52"/>
      <c r="HB5" s="52"/>
      <c r="HC5" s="52"/>
      <c r="HD5" s="52"/>
      <c r="HE5" s="52"/>
      <c r="HF5" s="52"/>
      <c r="HG5" s="52"/>
      <c r="HH5" s="52"/>
      <c r="HI5" s="52"/>
      <c r="HJ5" s="52"/>
      <c r="HK5" s="52"/>
      <c r="HL5" s="52"/>
      <c r="HM5" s="52"/>
      <c r="HN5" s="52"/>
      <c r="HO5" s="52"/>
      <c r="HP5" s="52"/>
      <c r="HQ5" s="52"/>
      <c r="HR5" s="52"/>
      <c r="HS5" s="52"/>
      <c r="HT5" s="52"/>
      <c r="HU5" s="52"/>
      <c r="HV5" s="52"/>
      <c r="HW5" s="52"/>
      <c r="HX5" s="52"/>
      <c r="HY5" s="52"/>
      <c r="HZ5" s="52"/>
      <c r="IA5" s="52"/>
      <c r="IB5" s="52"/>
      <c r="IC5" s="52"/>
      <c r="ID5" s="52"/>
      <c r="IE5" s="52"/>
      <c r="IF5" s="52"/>
      <c r="IG5" s="52"/>
      <c r="IH5" s="52"/>
      <c r="II5" s="52"/>
      <c r="IJ5" s="52"/>
      <c r="IK5" s="52"/>
      <c r="IL5" s="52"/>
    </row>
    <row r="6" s="51" customFormat="1" ht="25" customHeight="1" spans="1:246">
      <c r="A6" s="55"/>
      <c r="B6" s="55"/>
      <c r="C6" s="58" t="s">
        <v>617</v>
      </c>
      <c r="D6" s="59">
        <v>1000</v>
      </c>
      <c r="E6" s="59">
        <v>1000</v>
      </c>
      <c r="F6" s="59">
        <v>1000</v>
      </c>
      <c r="G6" s="55">
        <v>10</v>
      </c>
      <c r="H6" s="60">
        <v>1</v>
      </c>
      <c r="I6" s="61">
        <v>10</v>
      </c>
      <c r="J6" s="61"/>
      <c r="K6" s="55"/>
      <c r="L6" s="55"/>
      <c r="M6" s="58" t="s">
        <v>617</v>
      </c>
      <c r="N6" s="59">
        <v>1280</v>
      </c>
      <c r="O6" s="59">
        <v>1280</v>
      </c>
      <c r="P6" s="59">
        <v>1280</v>
      </c>
      <c r="Q6" s="55">
        <v>10</v>
      </c>
      <c r="R6" s="60">
        <v>1</v>
      </c>
      <c r="S6" s="61">
        <v>10</v>
      </c>
      <c r="T6" s="61"/>
      <c r="U6" s="55"/>
      <c r="V6" s="55"/>
      <c r="W6" s="58" t="s">
        <v>617</v>
      </c>
      <c r="X6" s="59">
        <v>1404.14</v>
      </c>
      <c r="Y6" s="59">
        <v>1404.14</v>
      </c>
      <c r="Z6" s="59">
        <v>1404.14</v>
      </c>
      <c r="AA6" s="55">
        <v>10</v>
      </c>
      <c r="AB6" s="60">
        <v>1</v>
      </c>
      <c r="AC6" s="61">
        <v>10</v>
      </c>
      <c r="AD6" s="61"/>
      <c r="AE6" s="55"/>
      <c r="AF6" s="55"/>
      <c r="AG6" s="58" t="s">
        <v>617</v>
      </c>
      <c r="AH6" s="59">
        <v>300</v>
      </c>
      <c r="AI6" s="59">
        <v>300</v>
      </c>
      <c r="AJ6" s="59">
        <v>300</v>
      </c>
      <c r="AK6" s="55">
        <v>10</v>
      </c>
      <c r="AL6" s="60">
        <v>1</v>
      </c>
      <c r="AM6" s="61">
        <v>10</v>
      </c>
      <c r="AN6" s="61"/>
      <c r="AO6" s="52"/>
      <c r="AP6" s="52"/>
      <c r="AQ6" s="52"/>
      <c r="AR6" s="52"/>
      <c r="AS6" s="52"/>
      <c r="AT6" s="52"/>
      <c r="AU6" s="52"/>
      <c r="AV6" s="52"/>
      <c r="AW6" s="52"/>
      <c r="AX6" s="52"/>
      <c r="AY6" s="52"/>
      <c r="AZ6" s="52"/>
      <c r="BA6" s="52"/>
      <c r="BB6" s="52"/>
      <c r="BC6" s="52"/>
      <c r="BD6" s="52"/>
      <c r="BE6" s="52"/>
      <c r="BF6" s="52"/>
      <c r="BG6" s="52"/>
      <c r="BH6" s="52"/>
      <c r="BI6" s="52"/>
      <c r="BJ6" s="52"/>
      <c r="BK6" s="52"/>
      <c r="BL6" s="52"/>
      <c r="BM6" s="52"/>
      <c r="BN6" s="52"/>
      <c r="BO6" s="52"/>
      <c r="BP6" s="52"/>
      <c r="BQ6" s="52"/>
      <c r="BR6" s="52"/>
      <c r="BS6" s="52"/>
      <c r="BT6" s="52"/>
      <c r="BU6" s="52"/>
      <c r="BV6" s="52"/>
      <c r="BW6" s="52"/>
      <c r="BX6" s="52"/>
      <c r="BY6" s="52"/>
      <c r="BZ6" s="52"/>
      <c r="CA6" s="52"/>
      <c r="CB6" s="52"/>
      <c r="CC6" s="52"/>
      <c r="CD6" s="52"/>
      <c r="CE6" s="52"/>
      <c r="CF6" s="52"/>
      <c r="CG6" s="52"/>
      <c r="CH6" s="52"/>
      <c r="CI6" s="52"/>
      <c r="CJ6" s="52"/>
      <c r="CK6" s="52"/>
      <c r="CL6" s="52"/>
      <c r="CM6" s="52"/>
      <c r="CN6" s="52"/>
      <c r="CO6" s="52"/>
      <c r="CP6" s="52"/>
      <c r="CQ6" s="52"/>
      <c r="CR6" s="52"/>
      <c r="CS6" s="52"/>
      <c r="CT6" s="52"/>
      <c r="CU6" s="52"/>
      <c r="CV6" s="52"/>
      <c r="CW6" s="52"/>
      <c r="CX6" s="52"/>
      <c r="CY6" s="52"/>
      <c r="CZ6" s="52"/>
      <c r="DA6" s="52"/>
      <c r="DB6" s="52"/>
      <c r="DC6" s="52"/>
      <c r="DD6" s="52"/>
      <c r="DE6" s="52"/>
      <c r="DF6" s="52"/>
      <c r="DG6" s="52"/>
      <c r="DH6" s="52"/>
      <c r="DI6" s="52"/>
      <c r="DJ6" s="52"/>
      <c r="DK6" s="52"/>
      <c r="DL6" s="52"/>
      <c r="DM6" s="52"/>
      <c r="DN6" s="52"/>
      <c r="DO6" s="52"/>
      <c r="DP6" s="52"/>
      <c r="DQ6" s="52"/>
      <c r="DR6" s="52"/>
      <c r="DS6" s="52"/>
      <c r="DT6" s="52"/>
      <c r="DU6" s="52"/>
      <c r="DV6" s="52"/>
      <c r="DW6" s="52"/>
      <c r="DX6" s="52"/>
      <c r="DY6" s="52"/>
      <c r="DZ6" s="52"/>
      <c r="EA6" s="52"/>
      <c r="EB6" s="52"/>
      <c r="EC6" s="52"/>
      <c r="ED6" s="52"/>
      <c r="EE6" s="52"/>
      <c r="EF6" s="52"/>
      <c r="EG6" s="52"/>
      <c r="EH6" s="52"/>
      <c r="EI6" s="52"/>
      <c r="EJ6" s="52"/>
      <c r="EK6" s="52"/>
      <c r="EL6" s="52"/>
      <c r="EM6" s="52"/>
      <c r="EN6" s="52"/>
      <c r="EO6" s="52"/>
      <c r="EP6" s="52"/>
      <c r="EQ6" s="52"/>
      <c r="ER6" s="52"/>
      <c r="ES6" s="52"/>
      <c r="ET6" s="52"/>
      <c r="EU6" s="52"/>
      <c r="EV6" s="52"/>
      <c r="EW6" s="52"/>
      <c r="EX6" s="52"/>
      <c r="EY6" s="52"/>
      <c r="EZ6" s="52"/>
      <c r="FA6" s="52"/>
      <c r="FB6" s="52"/>
      <c r="FC6" s="52"/>
      <c r="FD6" s="52"/>
      <c r="FE6" s="52"/>
      <c r="FF6" s="52"/>
      <c r="FG6" s="52"/>
      <c r="FH6" s="52"/>
      <c r="FI6" s="52"/>
      <c r="FJ6" s="52"/>
      <c r="FK6" s="52"/>
      <c r="FL6" s="52"/>
      <c r="FM6" s="52"/>
      <c r="FN6" s="52"/>
      <c r="FO6" s="52"/>
      <c r="FP6" s="52"/>
      <c r="FQ6" s="52"/>
      <c r="FR6" s="52"/>
      <c r="FS6" s="52"/>
      <c r="FT6" s="52"/>
      <c r="FU6" s="52"/>
      <c r="FV6" s="52"/>
      <c r="FW6" s="52"/>
      <c r="FX6" s="52"/>
      <c r="FY6" s="52"/>
      <c r="FZ6" s="52"/>
      <c r="GA6" s="52"/>
      <c r="GB6" s="52"/>
      <c r="GC6" s="52"/>
      <c r="GD6" s="52"/>
      <c r="GE6" s="52"/>
      <c r="GF6" s="52"/>
      <c r="GG6" s="52"/>
      <c r="GH6" s="52"/>
      <c r="GI6" s="52"/>
      <c r="GJ6" s="52"/>
      <c r="GK6" s="52"/>
      <c r="GL6" s="52"/>
      <c r="GM6" s="52"/>
      <c r="GN6" s="52"/>
      <c r="GO6" s="52"/>
      <c r="GP6" s="52"/>
      <c r="GQ6" s="52"/>
      <c r="GR6" s="52"/>
      <c r="GS6" s="52"/>
      <c r="GT6" s="52"/>
      <c r="GU6" s="52"/>
      <c r="GV6" s="52"/>
      <c r="GW6" s="52"/>
      <c r="GX6" s="52"/>
      <c r="GY6" s="52"/>
      <c r="GZ6" s="52"/>
      <c r="HA6" s="52"/>
      <c r="HB6" s="52"/>
      <c r="HC6" s="52"/>
      <c r="HD6" s="52"/>
      <c r="HE6" s="52"/>
      <c r="HF6" s="52"/>
      <c r="HG6" s="52"/>
      <c r="HH6" s="52"/>
      <c r="HI6" s="52"/>
      <c r="HJ6" s="52"/>
      <c r="HK6" s="52"/>
      <c r="HL6" s="52"/>
      <c r="HM6" s="52"/>
      <c r="HN6" s="52"/>
      <c r="HO6" s="52"/>
      <c r="HP6" s="52"/>
      <c r="HQ6" s="52"/>
      <c r="HR6" s="52"/>
      <c r="HS6" s="52"/>
      <c r="HT6" s="52"/>
      <c r="HU6" s="52"/>
      <c r="HV6" s="52"/>
      <c r="HW6" s="52"/>
      <c r="HX6" s="52"/>
      <c r="HY6" s="52"/>
      <c r="HZ6" s="52"/>
      <c r="IA6" s="52"/>
      <c r="IB6" s="52"/>
      <c r="IC6" s="52"/>
      <c r="ID6" s="52"/>
      <c r="IE6" s="52"/>
      <c r="IF6" s="52"/>
      <c r="IG6" s="52"/>
      <c r="IH6" s="52"/>
      <c r="II6" s="52"/>
      <c r="IJ6" s="52"/>
      <c r="IK6" s="52"/>
      <c r="IL6" s="52"/>
    </row>
    <row r="7" s="51" customFormat="1" ht="25" customHeight="1" spans="1:246">
      <c r="A7" s="55"/>
      <c r="B7" s="55"/>
      <c r="C7" s="58" t="s">
        <v>618</v>
      </c>
      <c r="D7" s="59">
        <v>1000</v>
      </c>
      <c r="E7" s="59"/>
      <c r="F7" s="59"/>
      <c r="G7" s="55" t="s">
        <v>455</v>
      </c>
      <c r="H7" s="59"/>
      <c r="I7" s="61" t="s">
        <v>455</v>
      </c>
      <c r="J7" s="61"/>
      <c r="K7" s="55"/>
      <c r="L7" s="55"/>
      <c r="M7" s="58" t="s">
        <v>618</v>
      </c>
      <c r="N7" s="59">
        <v>1280</v>
      </c>
      <c r="O7" s="59"/>
      <c r="P7" s="59"/>
      <c r="Q7" s="55" t="s">
        <v>455</v>
      </c>
      <c r="R7" s="59"/>
      <c r="S7" s="61" t="s">
        <v>455</v>
      </c>
      <c r="T7" s="61"/>
      <c r="U7" s="55"/>
      <c r="V7" s="55"/>
      <c r="W7" s="58" t="s">
        <v>618</v>
      </c>
      <c r="X7" s="59">
        <v>1404.14</v>
      </c>
      <c r="Y7" s="59"/>
      <c r="Z7" s="59"/>
      <c r="AA7" s="55" t="s">
        <v>455</v>
      </c>
      <c r="AB7" s="59"/>
      <c r="AC7" s="61" t="s">
        <v>455</v>
      </c>
      <c r="AD7" s="61"/>
      <c r="AE7" s="55"/>
      <c r="AF7" s="55"/>
      <c r="AG7" s="58" t="s">
        <v>618</v>
      </c>
      <c r="AH7" s="59">
        <v>300</v>
      </c>
      <c r="AI7" s="59"/>
      <c r="AJ7" s="59"/>
      <c r="AK7" s="55" t="s">
        <v>455</v>
      </c>
      <c r="AL7" s="59"/>
      <c r="AM7" s="61" t="s">
        <v>455</v>
      </c>
      <c r="AN7" s="61"/>
      <c r="AO7" s="52"/>
      <c r="AP7" s="52"/>
      <c r="AQ7" s="52"/>
      <c r="AR7" s="52"/>
      <c r="AS7" s="52"/>
      <c r="AT7" s="52"/>
      <c r="AU7" s="52"/>
      <c r="AV7" s="52"/>
      <c r="AW7" s="52"/>
      <c r="AX7" s="52"/>
      <c r="AY7" s="52"/>
      <c r="AZ7" s="52"/>
      <c r="BA7" s="52"/>
      <c r="BB7" s="52"/>
      <c r="BC7" s="52"/>
      <c r="BD7" s="52"/>
      <c r="BE7" s="52"/>
      <c r="BF7" s="52"/>
      <c r="BG7" s="52"/>
      <c r="BH7" s="52"/>
      <c r="BI7" s="52"/>
      <c r="BJ7" s="52"/>
      <c r="BK7" s="52"/>
      <c r="BL7" s="52"/>
      <c r="BM7" s="52"/>
      <c r="BN7" s="52"/>
      <c r="BO7" s="52"/>
      <c r="BP7" s="52"/>
      <c r="BQ7" s="52"/>
      <c r="BR7" s="52"/>
      <c r="BS7" s="52"/>
      <c r="BT7" s="52"/>
      <c r="BU7" s="52"/>
      <c r="BV7" s="52"/>
      <c r="BW7" s="52"/>
      <c r="BX7" s="52"/>
      <c r="BY7" s="52"/>
      <c r="BZ7" s="52"/>
      <c r="CA7" s="52"/>
      <c r="CB7" s="52"/>
      <c r="CC7" s="52"/>
      <c r="CD7" s="52"/>
      <c r="CE7" s="52"/>
      <c r="CF7" s="52"/>
      <c r="CG7" s="52"/>
      <c r="CH7" s="52"/>
      <c r="CI7" s="52"/>
      <c r="CJ7" s="52"/>
      <c r="CK7" s="52"/>
      <c r="CL7" s="52"/>
      <c r="CM7" s="52"/>
      <c r="CN7" s="52"/>
      <c r="CO7" s="52"/>
      <c r="CP7" s="52"/>
      <c r="CQ7" s="52"/>
      <c r="CR7" s="52"/>
      <c r="CS7" s="52"/>
      <c r="CT7" s="52"/>
      <c r="CU7" s="52"/>
      <c r="CV7" s="52"/>
      <c r="CW7" s="52"/>
      <c r="CX7" s="52"/>
      <c r="CY7" s="52"/>
      <c r="CZ7" s="52"/>
      <c r="DA7" s="52"/>
      <c r="DB7" s="52"/>
      <c r="DC7" s="52"/>
      <c r="DD7" s="52"/>
      <c r="DE7" s="52"/>
      <c r="DF7" s="52"/>
      <c r="DG7" s="52"/>
      <c r="DH7" s="52"/>
      <c r="DI7" s="52"/>
      <c r="DJ7" s="52"/>
      <c r="DK7" s="52"/>
      <c r="DL7" s="52"/>
      <c r="DM7" s="52"/>
      <c r="DN7" s="52"/>
      <c r="DO7" s="52"/>
      <c r="DP7" s="52"/>
      <c r="DQ7" s="52"/>
      <c r="DR7" s="52"/>
      <c r="DS7" s="52"/>
      <c r="DT7" s="52"/>
      <c r="DU7" s="52"/>
      <c r="DV7" s="52"/>
      <c r="DW7" s="52"/>
      <c r="DX7" s="52"/>
      <c r="DY7" s="52"/>
      <c r="DZ7" s="52"/>
      <c r="EA7" s="52"/>
      <c r="EB7" s="52"/>
      <c r="EC7" s="52"/>
      <c r="ED7" s="52"/>
      <c r="EE7" s="52"/>
      <c r="EF7" s="52"/>
      <c r="EG7" s="52"/>
      <c r="EH7" s="52"/>
      <c r="EI7" s="52"/>
      <c r="EJ7" s="52"/>
      <c r="EK7" s="52"/>
      <c r="EL7" s="52"/>
      <c r="EM7" s="52"/>
      <c r="EN7" s="52"/>
      <c r="EO7" s="52"/>
      <c r="EP7" s="52"/>
      <c r="EQ7" s="52"/>
      <c r="ER7" s="52"/>
      <c r="ES7" s="52"/>
      <c r="ET7" s="52"/>
      <c r="EU7" s="52"/>
      <c r="EV7" s="52"/>
      <c r="EW7" s="52"/>
      <c r="EX7" s="52"/>
      <c r="EY7" s="52"/>
      <c r="EZ7" s="52"/>
      <c r="FA7" s="52"/>
      <c r="FB7" s="52"/>
      <c r="FC7" s="52"/>
      <c r="FD7" s="52"/>
      <c r="FE7" s="52"/>
      <c r="FF7" s="52"/>
      <c r="FG7" s="52"/>
      <c r="FH7" s="52"/>
      <c r="FI7" s="52"/>
      <c r="FJ7" s="52"/>
      <c r="FK7" s="52"/>
      <c r="FL7" s="52"/>
      <c r="FM7" s="52"/>
      <c r="FN7" s="52"/>
      <c r="FO7" s="52"/>
      <c r="FP7" s="52"/>
      <c r="FQ7" s="52"/>
      <c r="FR7" s="52"/>
      <c r="FS7" s="52"/>
      <c r="FT7" s="52"/>
      <c r="FU7" s="52"/>
      <c r="FV7" s="52"/>
      <c r="FW7" s="52"/>
      <c r="FX7" s="52"/>
      <c r="FY7" s="52"/>
      <c r="FZ7" s="52"/>
      <c r="GA7" s="52"/>
      <c r="GB7" s="52"/>
      <c r="GC7" s="52"/>
      <c r="GD7" s="52"/>
      <c r="GE7" s="52"/>
      <c r="GF7" s="52"/>
      <c r="GG7" s="52"/>
      <c r="GH7" s="52"/>
      <c r="GI7" s="52"/>
      <c r="GJ7" s="52"/>
      <c r="GK7" s="52"/>
      <c r="GL7" s="52"/>
      <c r="GM7" s="52"/>
      <c r="GN7" s="52"/>
      <c r="GO7" s="52"/>
      <c r="GP7" s="52"/>
      <c r="GQ7" s="52"/>
      <c r="GR7" s="52"/>
      <c r="GS7" s="52"/>
      <c r="GT7" s="52"/>
      <c r="GU7" s="52"/>
      <c r="GV7" s="52"/>
      <c r="GW7" s="52"/>
      <c r="GX7" s="52"/>
      <c r="GY7" s="52"/>
      <c r="GZ7" s="52"/>
      <c r="HA7" s="52"/>
      <c r="HB7" s="52"/>
      <c r="HC7" s="52"/>
      <c r="HD7" s="52"/>
      <c r="HE7" s="52"/>
      <c r="HF7" s="52"/>
      <c r="HG7" s="52"/>
      <c r="HH7" s="52"/>
      <c r="HI7" s="52"/>
      <c r="HJ7" s="52"/>
      <c r="HK7" s="52"/>
      <c r="HL7" s="52"/>
      <c r="HM7" s="52"/>
      <c r="HN7" s="52"/>
      <c r="HO7" s="52"/>
      <c r="HP7" s="52"/>
      <c r="HQ7" s="52"/>
      <c r="HR7" s="52"/>
      <c r="HS7" s="52"/>
      <c r="HT7" s="52"/>
      <c r="HU7" s="52"/>
      <c r="HV7" s="52"/>
      <c r="HW7" s="52"/>
      <c r="HX7" s="52"/>
      <c r="HY7" s="52"/>
      <c r="HZ7" s="52"/>
      <c r="IA7" s="52"/>
      <c r="IB7" s="52"/>
      <c r="IC7" s="52"/>
      <c r="ID7" s="52"/>
      <c r="IE7" s="52"/>
      <c r="IF7" s="52"/>
      <c r="IG7" s="52"/>
      <c r="IH7" s="52"/>
      <c r="II7" s="52"/>
      <c r="IJ7" s="52"/>
      <c r="IK7" s="52"/>
      <c r="IL7" s="52"/>
    </row>
    <row r="8" s="51" customFormat="1" ht="25" customHeight="1" spans="1:246">
      <c r="A8" s="55"/>
      <c r="B8" s="55"/>
      <c r="C8" s="58" t="s">
        <v>619</v>
      </c>
      <c r="D8" s="59"/>
      <c r="E8" s="59"/>
      <c r="F8" s="59"/>
      <c r="G8" s="55" t="s">
        <v>455</v>
      </c>
      <c r="H8" s="59"/>
      <c r="I8" s="61" t="s">
        <v>455</v>
      </c>
      <c r="J8" s="61"/>
      <c r="K8" s="55"/>
      <c r="L8" s="55"/>
      <c r="M8" s="58" t="s">
        <v>619</v>
      </c>
      <c r="N8" s="59"/>
      <c r="O8" s="59"/>
      <c r="P8" s="59"/>
      <c r="Q8" s="55" t="s">
        <v>455</v>
      </c>
      <c r="R8" s="59"/>
      <c r="S8" s="61" t="s">
        <v>455</v>
      </c>
      <c r="T8" s="61"/>
      <c r="U8" s="55"/>
      <c r="V8" s="55"/>
      <c r="W8" s="58" t="s">
        <v>619</v>
      </c>
      <c r="X8" s="59"/>
      <c r="Y8" s="59"/>
      <c r="Z8" s="59"/>
      <c r="AA8" s="55" t="s">
        <v>455</v>
      </c>
      <c r="AB8" s="59"/>
      <c r="AC8" s="61" t="s">
        <v>455</v>
      </c>
      <c r="AD8" s="61"/>
      <c r="AE8" s="55"/>
      <c r="AF8" s="55"/>
      <c r="AG8" s="58" t="s">
        <v>619</v>
      </c>
      <c r="AH8" s="59"/>
      <c r="AI8" s="59"/>
      <c r="AJ8" s="59"/>
      <c r="AK8" s="55" t="s">
        <v>455</v>
      </c>
      <c r="AL8" s="59"/>
      <c r="AM8" s="61" t="s">
        <v>455</v>
      </c>
      <c r="AN8" s="61"/>
      <c r="AO8" s="52"/>
      <c r="AP8" s="52"/>
      <c r="AQ8" s="52"/>
      <c r="AR8" s="52"/>
      <c r="AS8" s="52"/>
      <c r="AT8" s="52"/>
      <c r="AU8" s="52"/>
      <c r="AV8" s="52"/>
      <c r="AW8" s="52"/>
      <c r="AX8" s="52"/>
      <c r="AY8" s="52"/>
      <c r="AZ8" s="52"/>
      <c r="BA8" s="52"/>
      <c r="BB8" s="52"/>
      <c r="BC8" s="52"/>
      <c r="BD8" s="52"/>
      <c r="BE8" s="52"/>
      <c r="BF8" s="52"/>
      <c r="BG8" s="52"/>
      <c r="BH8" s="52"/>
      <c r="BI8" s="52"/>
      <c r="BJ8" s="52"/>
      <c r="BK8" s="52"/>
      <c r="BL8" s="52"/>
      <c r="BM8" s="52"/>
      <c r="BN8" s="52"/>
      <c r="BO8" s="52"/>
      <c r="BP8" s="52"/>
      <c r="BQ8" s="52"/>
      <c r="BR8" s="52"/>
      <c r="BS8" s="52"/>
      <c r="BT8" s="52"/>
      <c r="BU8" s="52"/>
      <c r="BV8" s="52"/>
      <c r="BW8" s="52"/>
      <c r="BX8" s="52"/>
      <c r="BY8" s="52"/>
      <c r="BZ8" s="52"/>
      <c r="CA8" s="52"/>
      <c r="CB8" s="52"/>
      <c r="CC8" s="52"/>
      <c r="CD8" s="52"/>
      <c r="CE8" s="52"/>
      <c r="CF8" s="52"/>
      <c r="CG8" s="52"/>
      <c r="CH8" s="52"/>
      <c r="CI8" s="52"/>
      <c r="CJ8" s="52"/>
      <c r="CK8" s="52"/>
      <c r="CL8" s="52"/>
      <c r="CM8" s="52"/>
      <c r="CN8" s="52"/>
      <c r="CO8" s="52"/>
      <c r="CP8" s="52"/>
      <c r="CQ8" s="52"/>
      <c r="CR8" s="52"/>
      <c r="CS8" s="52"/>
      <c r="CT8" s="52"/>
      <c r="CU8" s="52"/>
      <c r="CV8" s="52"/>
      <c r="CW8" s="52"/>
      <c r="CX8" s="52"/>
      <c r="CY8" s="52"/>
      <c r="CZ8" s="52"/>
      <c r="DA8" s="52"/>
      <c r="DB8" s="52"/>
      <c r="DC8" s="52"/>
      <c r="DD8" s="52"/>
      <c r="DE8" s="52"/>
      <c r="DF8" s="52"/>
      <c r="DG8" s="52"/>
      <c r="DH8" s="52"/>
      <c r="DI8" s="52"/>
      <c r="DJ8" s="52"/>
      <c r="DK8" s="52"/>
      <c r="DL8" s="52"/>
      <c r="DM8" s="52"/>
      <c r="DN8" s="52"/>
      <c r="DO8" s="52"/>
      <c r="DP8" s="52"/>
      <c r="DQ8" s="52"/>
      <c r="DR8" s="52"/>
      <c r="DS8" s="52"/>
      <c r="DT8" s="52"/>
      <c r="DU8" s="52"/>
      <c r="DV8" s="52"/>
      <c r="DW8" s="52"/>
      <c r="DX8" s="52"/>
      <c r="DY8" s="52"/>
      <c r="DZ8" s="52"/>
      <c r="EA8" s="52"/>
      <c r="EB8" s="52"/>
      <c r="EC8" s="52"/>
      <c r="ED8" s="52"/>
      <c r="EE8" s="52"/>
      <c r="EF8" s="52"/>
      <c r="EG8" s="52"/>
      <c r="EH8" s="52"/>
      <c r="EI8" s="52"/>
      <c r="EJ8" s="52"/>
      <c r="EK8" s="52"/>
      <c r="EL8" s="52"/>
      <c r="EM8" s="52"/>
      <c r="EN8" s="52"/>
      <c r="EO8" s="52"/>
      <c r="EP8" s="52"/>
      <c r="EQ8" s="52"/>
      <c r="ER8" s="52"/>
      <c r="ES8" s="52"/>
      <c r="ET8" s="52"/>
      <c r="EU8" s="52"/>
      <c r="EV8" s="52"/>
      <c r="EW8" s="52"/>
      <c r="EX8" s="52"/>
      <c r="EY8" s="52"/>
      <c r="EZ8" s="52"/>
      <c r="FA8" s="52"/>
      <c r="FB8" s="52"/>
      <c r="FC8" s="52"/>
      <c r="FD8" s="52"/>
      <c r="FE8" s="52"/>
      <c r="FF8" s="52"/>
      <c r="FG8" s="52"/>
      <c r="FH8" s="52"/>
      <c r="FI8" s="52"/>
      <c r="FJ8" s="52"/>
      <c r="FK8" s="52"/>
      <c r="FL8" s="52"/>
      <c r="FM8" s="52"/>
      <c r="FN8" s="52"/>
      <c r="FO8" s="52"/>
      <c r="FP8" s="52"/>
      <c r="FQ8" s="52"/>
      <c r="FR8" s="52"/>
      <c r="FS8" s="52"/>
      <c r="FT8" s="52"/>
      <c r="FU8" s="52"/>
      <c r="FV8" s="52"/>
      <c r="FW8" s="52"/>
      <c r="FX8" s="52"/>
      <c r="FY8" s="52"/>
      <c r="FZ8" s="52"/>
      <c r="GA8" s="52"/>
      <c r="GB8" s="52"/>
      <c r="GC8" s="52"/>
      <c r="GD8" s="52"/>
      <c r="GE8" s="52"/>
      <c r="GF8" s="52"/>
      <c r="GG8" s="52"/>
      <c r="GH8" s="52"/>
      <c r="GI8" s="52"/>
      <c r="GJ8" s="52"/>
      <c r="GK8" s="52"/>
      <c r="GL8" s="52"/>
      <c r="GM8" s="52"/>
      <c r="GN8" s="52"/>
      <c r="GO8" s="52"/>
      <c r="GP8" s="52"/>
      <c r="GQ8" s="52"/>
      <c r="GR8" s="52"/>
      <c r="GS8" s="52"/>
      <c r="GT8" s="52"/>
      <c r="GU8" s="52"/>
      <c r="GV8" s="52"/>
      <c r="GW8" s="52"/>
      <c r="GX8" s="52"/>
      <c r="GY8" s="52"/>
      <c r="GZ8" s="52"/>
      <c r="HA8" s="52"/>
      <c r="HB8" s="52"/>
      <c r="HC8" s="52"/>
      <c r="HD8" s="52"/>
      <c r="HE8" s="52"/>
      <c r="HF8" s="52"/>
      <c r="HG8" s="52"/>
      <c r="HH8" s="52"/>
      <c r="HI8" s="52"/>
      <c r="HJ8" s="52"/>
      <c r="HK8" s="52"/>
      <c r="HL8" s="52"/>
      <c r="HM8" s="52"/>
      <c r="HN8" s="52"/>
      <c r="HO8" s="52"/>
      <c r="HP8" s="52"/>
      <c r="HQ8" s="52"/>
      <c r="HR8" s="52"/>
      <c r="HS8" s="52"/>
      <c r="HT8" s="52"/>
      <c r="HU8" s="52"/>
      <c r="HV8" s="52"/>
      <c r="HW8" s="52"/>
      <c r="HX8" s="52"/>
      <c r="HY8" s="52"/>
      <c r="HZ8" s="52"/>
      <c r="IA8" s="52"/>
      <c r="IB8" s="52"/>
      <c r="IC8" s="52"/>
      <c r="ID8" s="52"/>
      <c r="IE8" s="52"/>
      <c r="IF8" s="52"/>
      <c r="IG8" s="52"/>
      <c r="IH8" s="52"/>
      <c r="II8" s="52"/>
      <c r="IJ8" s="52"/>
      <c r="IK8" s="52"/>
      <c r="IL8" s="52"/>
    </row>
    <row r="9" s="52" customFormat="1" ht="25" customHeight="1" spans="1:40">
      <c r="A9" s="55"/>
      <c r="B9" s="55"/>
      <c r="C9" s="58" t="s">
        <v>620</v>
      </c>
      <c r="D9" s="59"/>
      <c r="E9" s="59"/>
      <c r="F9" s="59"/>
      <c r="G9" s="55" t="s">
        <v>455</v>
      </c>
      <c r="H9" s="59"/>
      <c r="I9" s="61" t="s">
        <v>455</v>
      </c>
      <c r="J9" s="61"/>
      <c r="K9" s="55"/>
      <c r="L9" s="55"/>
      <c r="M9" s="58" t="s">
        <v>620</v>
      </c>
      <c r="N9" s="59"/>
      <c r="O9" s="59"/>
      <c r="P9" s="59"/>
      <c r="Q9" s="55" t="s">
        <v>455</v>
      </c>
      <c r="R9" s="59"/>
      <c r="S9" s="61" t="s">
        <v>455</v>
      </c>
      <c r="T9" s="61"/>
      <c r="U9" s="55"/>
      <c r="V9" s="55"/>
      <c r="W9" s="58" t="s">
        <v>620</v>
      </c>
      <c r="X9" s="59">
        <v>1684.34</v>
      </c>
      <c r="Y9" s="59"/>
      <c r="Z9" s="59">
        <v>1684.34</v>
      </c>
      <c r="AA9" s="55" t="s">
        <v>455</v>
      </c>
      <c r="AB9" s="60">
        <v>1</v>
      </c>
      <c r="AC9" s="61" t="s">
        <v>455</v>
      </c>
      <c r="AD9" s="61"/>
      <c r="AE9" s="55"/>
      <c r="AF9" s="55"/>
      <c r="AG9" s="58" t="s">
        <v>620</v>
      </c>
      <c r="AH9" s="59"/>
      <c r="AI9" s="59"/>
      <c r="AJ9" s="59"/>
      <c r="AK9" s="55" t="s">
        <v>455</v>
      </c>
      <c r="AL9" s="60"/>
      <c r="AM9" s="61" t="s">
        <v>455</v>
      </c>
      <c r="AN9" s="61"/>
    </row>
    <row r="10" ht="25" customHeight="1" spans="1:40">
      <c r="A10" s="55" t="s">
        <v>621</v>
      </c>
      <c r="B10" s="55" t="s">
        <v>622</v>
      </c>
      <c r="C10" s="55"/>
      <c r="D10" s="55"/>
      <c r="E10" s="55"/>
      <c r="F10" s="61" t="s">
        <v>531</v>
      </c>
      <c r="G10" s="61"/>
      <c r="H10" s="61"/>
      <c r="I10" s="61"/>
      <c r="J10" s="61"/>
      <c r="K10" s="55" t="s">
        <v>621</v>
      </c>
      <c r="L10" s="55" t="s">
        <v>622</v>
      </c>
      <c r="M10" s="55"/>
      <c r="N10" s="55"/>
      <c r="O10" s="55"/>
      <c r="P10" s="61" t="s">
        <v>531</v>
      </c>
      <c r="Q10" s="61"/>
      <c r="R10" s="61"/>
      <c r="S10" s="61"/>
      <c r="T10" s="61"/>
      <c r="U10" s="55" t="s">
        <v>621</v>
      </c>
      <c r="V10" s="55" t="s">
        <v>622</v>
      </c>
      <c r="W10" s="55"/>
      <c r="X10" s="55"/>
      <c r="Y10" s="55"/>
      <c r="Z10" s="61" t="s">
        <v>531</v>
      </c>
      <c r="AA10" s="61"/>
      <c r="AB10" s="61"/>
      <c r="AC10" s="61"/>
      <c r="AD10" s="61"/>
      <c r="AE10" s="55" t="s">
        <v>621</v>
      </c>
      <c r="AF10" s="55" t="s">
        <v>622</v>
      </c>
      <c r="AG10" s="55"/>
      <c r="AH10" s="55"/>
      <c r="AI10" s="55"/>
      <c r="AJ10" s="61" t="s">
        <v>531</v>
      </c>
      <c r="AK10" s="61"/>
      <c r="AL10" s="61"/>
      <c r="AM10" s="61"/>
      <c r="AN10" s="61"/>
    </row>
    <row r="11" ht="100" customHeight="1" spans="1:40">
      <c r="A11" s="55"/>
      <c r="B11" s="62" t="s">
        <v>623</v>
      </c>
      <c r="C11" s="63"/>
      <c r="D11" s="63"/>
      <c r="E11" s="64"/>
      <c r="F11" s="65" t="s">
        <v>623</v>
      </c>
      <c r="G11" s="65"/>
      <c r="H11" s="65"/>
      <c r="I11" s="65"/>
      <c r="J11" s="65"/>
      <c r="K11" s="55"/>
      <c r="L11" s="62" t="s">
        <v>554</v>
      </c>
      <c r="M11" s="63"/>
      <c r="N11" s="63"/>
      <c r="O11" s="64"/>
      <c r="P11" s="65" t="s">
        <v>554</v>
      </c>
      <c r="Q11" s="65"/>
      <c r="R11" s="65"/>
      <c r="S11" s="65"/>
      <c r="T11" s="65"/>
      <c r="U11" s="55"/>
      <c r="V11" s="62" t="s">
        <v>550</v>
      </c>
      <c r="W11" s="63"/>
      <c r="X11" s="63"/>
      <c r="Y11" s="64"/>
      <c r="Z11" s="65" t="s">
        <v>624</v>
      </c>
      <c r="AA11" s="65"/>
      <c r="AB11" s="65"/>
      <c r="AC11" s="65"/>
      <c r="AD11" s="65"/>
      <c r="AE11" s="55"/>
      <c r="AF11" s="62" t="s">
        <v>556</v>
      </c>
      <c r="AG11" s="63"/>
      <c r="AH11" s="63"/>
      <c r="AI11" s="64"/>
      <c r="AJ11" s="65" t="s">
        <v>556</v>
      </c>
      <c r="AK11" s="65"/>
      <c r="AL11" s="65"/>
      <c r="AM11" s="65"/>
      <c r="AN11" s="65"/>
    </row>
    <row r="12" ht="25" customHeight="1" spans="1:40">
      <c r="A12" s="66" t="s">
        <v>625</v>
      </c>
      <c r="B12" s="67"/>
      <c r="C12" s="68"/>
      <c r="D12" s="66" t="s">
        <v>626</v>
      </c>
      <c r="E12" s="67"/>
      <c r="F12" s="68"/>
      <c r="G12" s="69" t="s">
        <v>564</v>
      </c>
      <c r="H12" s="69" t="s">
        <v>614</v>
      </c>
      <c r="I12" s="69" t="s">
        <v>616</v>
      </c>
      <c r="J12" s="69" t="s">
        <v>565</v>
      </c>
      <c r="K12" s="66" t="s">
        <v>625</v>
      </c>
      <c r="L12" s="67"/>
      <c r="M12" s="68"/>
      <c r="N12" s="66" t="s">
        <v>626</v>
      </c>
      <c r="O12" s="67"/>
      <c r="P12" s="68"/>
      <c r="Q12" s="69" t="s">
        <v>564</v>
      </c>
      <c r="R12" s="69" t="s">
        <v>614</v>
      </c>
      <c r="S12" s="69" t="s">
        <v>616</v>
      </c>
      <c r="T12" s="69" t="s">
        <v>565</v>
      </c>
      <c r="U12" s="66" t="s">
        <v>625</v>
      </c>
      <c r="V12" s="67"/>
      <c r="W12" s="68"/>
      <c r="X12" s="66" t="s">
        <v>626</v>
      </c>
      <c r="Y12" s="67"/>
      <c r="Z12" s="68"/>
      <c r="AA12" s="69" t="s">
        <v>564</v>
      </c>
      <c r="AB12" s="69" t="s">
        <v>614</v>
      </c>
      <c r="AC12" s="69" t="s">
        <v>616</v>
      </c>
      <c r="AD12" s="69" t="s">
        <v>565</v>
      </c>
      <c r="AE12" s="66" t="s">
        <v>625</v>
      </c>
      <c r="AF12" s="67"/>
      <c r="AG12" s="68"/>
      <c r="AH12" s="66" t="s">
        <v>626</v>
      </c>
      <c r="AI12" s="67"/>
      <c r="AJ12" s="68"/>
      <c r="AK12" s="69" t="s">
        <v>564</v>
      </c>
      <c r="AL12" s="69" t="s">
        <v>614</v>
      </c>
      <c r="AM12" s="69" t="s">
        <v>616</v>
      </c>
      <c r="AN12" s="69" t="s">
        <v>565</v>
      </c>
    </row>
    <row r="13" ht="25" customHeight="1" spans="1:40">
      <c r="A13" s="66" t="s">
        <v>558</v>
      </c>
      <c r="B13" s="55" t="s">
        <v>559</v>
      </c>
      <c r="C13" s="55" t="s">
        <v>560</v>
      </c>
      <c r="D13" s="55" t="s">
        <v>561</v>
      </c>
      <c r="E13" s="55" t="s">
        <v>562</v>
      </c>
      <c r="F13" s="55" t="s">
        <v>563</v>
      </c>
      <c r="G13" s="70"/>
      <c r="H13" s="70"/>
      <c r="I13" s="70"/>
      <c r="J13" s="70"/>
      <c r="K13" s="66" t="s">
        <v>558</v>
      </c>
      <c r="L13" s="55" t="s">
        <v>559</v>
      </c>
      <c r="M13" s="55" t="s">
        <v>560</v>
      </c>
      <c r="N13" s="55" t="s">
        <v>561</v>
      </c>
      <c r="O13" s="55" t="s">
        <v>562</v>
      </c>
      <c r="P13" s="55" t="s">
        <v>563</v>
      </c>
      <c r="Q13" s="70"/>
      <c r="R13" s="70"/>
      <c r="S13" s="70"/>
      <c r="T13" s="70"/>
      <c r="U13" s="66" t="s">
        <v>558</v>
      </c>
      <c r="V13" s="55" t="s">
        <v>559</v>
      </c>
      <c r="W13" s="55" t="s">
        <v>560</v>
      </c>
      <c r="X13" s="55" t="s">
        <v>561</v>
      </c>
      <c r="Y13" s="55" t="s">
        <v>562</v>
      </c>
      <c r="Z13" s="55" t="s">
        <v>563</v>
      </c>
      <c r="AA13" s="70"/>
      <c r="AB13" s="70"/>
      <c r="AC13" s="70"/>
      <c r="AD13" s="70"/>
      <c r="AE13" s="66" t="s">
        <v>558</v>
      </c>
      <c r="AF13" s="55" t="s">
        <v>559</v>
      </c>
      <c r="AG13" s="55" t="s">
        <v>560</v>
      </c>
      <c r="AH13" s="55" t="s">
        <v>561</v>
      </c>
      <c r="AI13" s="55" t="s">
        <v>562</v>
      </c>
      <c r="AJ13" s="55" t="s">
        <v>563</v>
      </c>
      <c r="AK13" s="70"/>
      <c r="AL13" s="70"/>
      <c r="AM13" s="70"/>
      <c r="AN13" s="70"/>
    </row>
    <row r="14" ht="25" customHeight="1" spans="1:40">
      <c r="A14" s="71" t="s">
        <v>627</v>
      </c>
      <c r="B14" s="72" t="s">
        <v>567</v>
      </c>
      <c r="C14" s="73" t="s">
        <v>628</v>
      </c>
      <c r="D14" s="74" t="s">
        <v>569</v>
      </c>
      <c r="E14" s="8">
        <v>40559</v>
      </c>
      <c r="F14" s="57" t="s">
        <v>629</v>
      </c>
      <c r="G14" s="8">
        <v>40560</v>
      </c>
      <c r="H14" s="75">
        <v>9</v>
      </c>
      <c r="I14" s="75">
        <v>9</v>
      </c>
      <c r="J14" s="75" t="s">
        <v>516</v>
      </c>
      <c r="K14" s="91" t="s">
        <v>627</v>
      </c>
      <c r="L14" s="92" t="s">
        <v>567</v>
      </c>
      <c r="M14" s="93" t="s">
        <v>630</v>
      </c>
      <c r="N14" s="74" t="s">
        <v>569</v>
      </c>
      <c r="O14" s="94">
        <v>260</v>
      </c>
      <c r="P14" s="57" t="s">
        <v>631</v>
      </c>
      <c r="Q14" s="94">
        <v>260</v>
      </c>
      <c r="R14" s="75">
        <v>9</v>
      </c>
      <c r="S14" s="75">
        <v>9</v>
      </c>
      <c r="T14" s="75" t="s">
        <v>516</v>
      </c>
      <c r="U14" s="91" t="s">
        <v>627</v>
      </c>
      <c r="V14" s="92" t="s">
        <v>567</v>
      </c>
      <c r="W14" s="73" t="s">
        <v>632</v>
      </c>
      <c r="X14" s="74" t="s">
        <v>569</v>
      </c>
      <c r="Y14" s="98">
        <v>779.5</v>
      </c>
      <c r="Z14" s="57" t="s">
        <v>631</v>
      </c>
      <c r="AA14" s="98">
        <v>779.5</v>
      </c>
      <c r="AB14" s="75">
        <v>9</v>
      </c>
      <c r="AC14" s="75">
        <v>9</v>
      </c>
      <c r="AD14" s="75" t="s">
        <v>516</v>
      </c>
      <c r="AE14" s="71" t="s">
        <v>627</v>
      </c>
      <c r="AF14" s="92" t="s">
        <v>567</v>
      </c>
      <c r="AG14" s="101" t="s">
        <v>633</v>
      </c>
      <c r="AH14" s="74" t="s">
        <v>569</v>
      </c>
      <c r="AI14" s="94">
        <v>140</v>
      </c>
      <c r="AJ14" s="57" t="s">
        <v>631</v>
      </c>
      <c r="AK14" s="94">
        <v>140</v>
      </c>
      <c r="AL14" s="75">
        <v>9</v>
      </c>
      <c r="AM14" s="75">
        <v>9</v>
      </c>
      <c r="AN14" s="75" t="s">
        <v>516</v>
      </c>
    </row>
    <row r="15" ht="25" customHeight="1" spans="1:40">
      <c r="A15" s="71"/>
      <c r="B15" s="76" t="s">
        <v>634</v>
      </c>
      <c r="C15" s="77" t="s">
        <v>635</v>
      </c>
      <c r="D15" s="74" t="s">
        <v>569</v>
      </c>
      <c r="E15" s="78">
        <v>0.99</v>
      </c>
      <c r="F15" s="57" t="s">
        <v>577</v>
      </c>
      <c r="G15" s="79">
        <v>1</v>
      </c>
      <c r="H15" s="72">
        <v>9</v>
      </c>
      <c r="I15" s="72">
        <v>9</v>
      </c>
      <c r="J15" s="75" t="s">
        <v>516</v>
      </c>
      <c r="K15" s="95"/>
      <c r="L15" s="96"/>
      <c r="M15" s="93" t="s">
        <v>636</v>
      </c>
      <c r="N15" s="74" t="s">
        <v>569</v>
      </c>
      <c r="O15" s="94">
        <v>187.1</v>
      </c>
      <c r="P15" s="57" t="s">
        <v>631</v>
      </c>
      <c r="Q15" s="94">
        <v>187.1</v>
      </c>
      <c r="R15" s="72">
        <v>9</v>
      </c>
      <c r="S15" s="72">
        <v>9</v>
      </c>
      <c r="T15" s="75" t="s">
        <v>516</v>
      </c>
      <c r="U15" s="95"/>
      <c r="V15" s="96"/>
      <c r="W15" s="73" t="s">
        <v>637</v>
      </c>
      <c r="X15" s="74" t="s">
        <v>569</v>
      </c>
      <c r="Y15" s="98">
        <v>553</v>
      </c>
      <c r="Z15" s="57" t="s">
        <v>631</v>
      </c>
      <c r="AA15" s="98">
        <v>553</v>
      </c>
      <c r="AB15" s="72">
        <v>9</v>
      </c>
      <c r="AC15" s="72">
        <v>9</v>
      </c>
      <c r="AD15" s="75" t="s">
        <v>516</v>
      </c>
      <c r="AE15" s="71"/>
      <c r="AF15" s="96"/>
      <c r="AG15" s="80" t="s">
        <v>638</v>
      </c>
      <c r="AH15" s="74" t="s">
        <v>569</v>
      </c>
      <c r="AI15" s="94">
        <v>4.9</v>
      </c>
      <c r="AJ15" s="57" t="s">
        <v>631</v>
      </c>
      <c r="AK15" s="94">
        <v>4.9</v>
      </c>
      <c r="AL15" s="72">
        <v>9</v>
      </c>
      <c r="AM15" s="72">
        <v>9</v>
      </c>
      <c r="AN15" s="75" t="s">
        <v>516</v>
      </c>
    </row>
    <row r="16" ht="25" customHeight="1" spans="1:40">
      <c r="A16" s="71"/>
      <c r="B16" s="76"/>
      <c r="C16" s="77" t="s">
        <v>639</v>
      </c>
      <c r="D16" s="74" t="s">
        <v>569</v>
      </c>
      <c r="E16" s="78">
        <v>1</v>
      </c>
      <c r="F16" s="57" t="s">
        <v>577</v>
      </c>
      <c r="G16" s="79">
        <v>1</v>
      </c>
      <c r="H16" s="72">
        <v>9</v>
      </c>
      <c r="I16" s="72">
        <v>9</v>
      </c>
      <c r="J16" s="75" t="s">
        <v>516</v>
      </c>
      <c r="K16" s="95"/>
      <c r="L16" s="96"/>
      <c r="M16" s="93" t="s">
        <v>640</v>
      </c>
      <c r="N16" s="74" t="s">
        <v>569</v>
      </c>
      <c r="O16" s="94">
        <v>430.4</v>
      </c>
      <c r="P16" s="57" t="s">
        <v>631</v>
      </c>
      <c r="Q16" s="94">
        <v>430.4</v>
      </c>
      <c r="R16" s="72">
        <v>9</v>
      </c>
      <c r="S16" s="72">
        <v>9</v>
      </c>
      <c r="T16" s="75" t="s">
        <v>516</v>
      </c>
      <c r="U16" s="95"/>
      <c r="V16" s="96"/>
      <c r="W16" s="73" t="s">
        <v>641</v>
      </c>
      <c r="X16" s="74" t="s">
        <v>569</v>
      </c>
      <c r="Y16" s="98">
        <v>516.2</v>
      </c>
      <c r="Z16" s="57" t="s">
        <v>631</v>
      </c>
      <c r="AA16" s="98">
        <v>516.2</v>
      </c>
      <c r="AB16" s="72">
        <v>9</v>
      </c>
      <c r="AC16" s="72">
        <v>9</v>
      </c>
      <c r="AD16" s="75" t="s">
        <v>516</v>
      </c>
      <c r="AE16" s="71"/>
      <c r="AF16" s="96"/>
      <c r="AG16" s="80" t="s">
        <v>642</v>
      </c>
      <c r="AH16" s="74" t="s">
        <v>569</v>
      </c>
      <c r="AI16" s="94">
        <v>26</v>
      </c>
      <c r="AJ16" s="57" t="s">
        <v>631</v>
      </c>
      <c r="AK16" s="94">
        <v>26</v>
      </c>
      <c r="AL16" s="72">
        <v>9</v>
      </c>
      <c r="AM16" s="72">
        <v>9</v>
      </c>
      <c r="AN16" s="75" t="s">
        <v>516</v>
      </c>
    </row>
    <row r="17" ht="25" customHeight="1" spans="1:40">
      <c r="A17" s="71"/>
      <c r="B17" s="80" t="s">
        <v>643</v>
      </c>
      <c r="C17" s="80" t="s">
        <v>644</v>
      </c>
      <c r="D17" s="74" t="s">
        <v>569</v>
      </c>
      <c r="E17" s="81" t="s">
        <v>645</v>
      </c>
      <c r="F17" s="57"/>
      <c r="G17" s="82" t="s">
        <v>646</v>
      </c>
      <c r="H17" s="72">
        <v>9</v>
      </c>
      <c r="I17" s="72">
        <v>9</v>
      </c>
      <c r="J17" s="75" t="s">
        <v>516</v>
      </c>
      <c r="K17" s="95"/>
      <c r="L17" s="96"/>
      <c r="M17" s="93" t="s">
        <v>647</v>
      </c>
      <c r="N17" s="74" t="s">
        <v>569</v>
      </c>
      <c r="O17" s="94">
        <v>130</v>
      </c>
      <c r="P17" s="57" t="s">
        <v>631</v>
      </c>
      <c r="Q17" s="94">
        <v>130</v>
      </c>
      <c r="R17" s="72">
        <v>9</v>
      </c>
      <c r="S17" s="72">
        <v>9</v>
      </c>
      <c r="T17" s="75" t="s">
        <v>516</v>
      </c>
      <c r="U17" s="95"/>
      <c r="V17" s="96"/>
      <c r="W17" s="73" t="s">
        <v>648</v>
      </c>
      <c r="X17" s="74" t="s">
        <v>569</v>
      </c>
      <c r="Y17" s="98">
        <v>656.7</v>
      </c>
      <c r="Z17" s="57" t="s">
        <v>631</v>
      </c>
      <c r="AA17" s="98">
        <v>656.7</v>
      </c>
      <c r="AB17" s="72">
        <v>9</v>
      </c>
      <c r="AC17" s="72">
        <v>9</v>
      </c>
      <c r="AD17" s="75" t="s">
        <v>516</v>
      </c>
      <c r="AE17" s="71"/>
      <c r="AF17" s="96"/>
      <c r="AG17" s="80" t="s">
        <v>649</v>
      </c>
      <c r="AH17" s="74" t="s">
        <v>569</v>
      </c>
      <c r="AI17" s="102">
        <v>60.1</v>
      </c>
      <c r="AJ17" s="57" t="s">
        <v>631</v>
      </c>
      <c r="AK17" s="102">
        <v>60.1</v>
      </c>
      <c r="AL17" s="72">
        <v>9</v>
      </c>
      <c r="AM17" s="72">
        <v>9</v>
      </c>
      <c r="AN17" s="75" t="s">
        <v>516</v>
      </c>
    </row>
    <row r="18" ht="25" customHeight="1" spans="1:40">
      <c r="A18" s="71"/>
      <c r="B18" s="83" t="s">
        <v>580</v>
      </c>
      <c r="C18" s="84" t="s">
        <v>650</v>
      </c>
      <c r="D18" s="74" t="s">
        <v>569</v>
      </c>
      <c r="E18" s="85" t="s">
        <v>651</v>
      </c>
      <c r="F18" s="57" t="s">
        <v>577</v>
      </c>
      <c r="G18" s="82">
        <v>1</v>
      </c>
      <c r="H18" s="72">
        <v>9</v>
      </c>
      <c r="I18" s="72">
        <v>9</v>
      </c>
      <c r="J18" s="75" t="s">
        <v>516</v>
      </c>
      <c r="K18" s="95"/>
      <c r="L18" s="96"/>
      <c r="M18" s="8" t="s">
        <v>652</v>
      </c>
      <c r="N18" s="74" t="s">
        <v>569</v>
      </c>
      <c r="O18" s="94">
        <v>272.5</v>
      </c>
      <c r="P18" s="57" t="s">
        <v>631</v>
      </c>
      <c r="Q18" s="94">
        <v>272.5</v>
      </c>
      <c r="R18" s="72">
        <v>9</v>
      </c>
      <c r="S18" s="72">
        <v>9</v>
      </c>
      <c r="T18" s="75" t="s">
        <v>516</v>
      </c>
      <c r="U18" s="95"/>
      <c r="V18" s="96"/>
      <c r="W18" s="8" t="s">
        <v>652</v>
      </c>
      <c r="X18" s="74" t="s">
        <v>569</v>
      </c>
      <c r="Y18" s="98">
        <v>583.08</v>
      </c>
      <c r="Z18" s="57" t="s">
        <v>631</v>
      </c>
      <c r="AA18" s="98">
        <v>583.08</v>
      </c>
      <c r="AB18" s="72">
        <v>9</v>
      </c>
      <c r="AC18" s="72">
        <v>9</v>
      </c>
      <c r="AD18" s="75" t="s">
        <v>516</v>
      </c>
      <c r="AE18" s="71"/>
      <c r="AF18" s="96"/>
      <c r="AG18" s="73" t="s">
        <v>653</v>
      </c>
      <c r="AH18" s="74" t="s">
        <v>569</v>
      </c>
      <c r="AI18" s="103">
        <v>40</v>
      </c>
      <c r="AJ18" s="57" t="s">
        <v>631</v>
      </c>
      <c r="AK18" s="103">
        <v>40</v>
      </c>
      <c r="AL18" s="72">
        <v>9</v>
      </c>
      <c r="AM18" s="72">
        <v>9</v>
      </c>
      <c r="AN18" s="75" t="s">
        <v>516</v>
      </c>
    </row>
    <row r="19" ht="25" customHeight="1" spans="1:40">
      <c r="A19" s="69" t="s">
        <v>584</v>
      </c>
      <c r="B19" s="86" t="s">
        <v>585</v>
      </c>
      <c r="C19" s="77" t="s">
        <v>586</v>
      </c>
      <c r="D19" s="74" t="s">
        <v>569</v>
      </c>
      <c r="E19" s="81" t="s">
        <v>587</v>
      </c>
      <c r="F19" s="57" t="s">
        <v>577</v>
      </c>
      <c r="G19" s="82">
        <v>1</v>
      </c>
      <c r="H19" s="87">
        <v>9</v>
      </c>
      <c r="I19" s="87">
        <v>9</v>
      </c>
      <c r="J19" s="75" t="s">
        <v>516</v>
      </c>
      <c r="K19" s="95"/>
      <c r="L19" s="92" t="s">
        <v>575</v>
      </c>
      <c r="M19" s="8" t="s">
        <v>576</v>
      </c>
      <c r="N19" s="74" t="s">
        <v>569</v>
      </c>
      <c r="O19" s="81">
        <v>100</v>
      </c>
      <c r="P19" s="57" t="s">
        <v>577</v>
      </c>
      <c r="Q19" s="82">
        <v>1</v>
      </c>
      <c r="R19" s="87">
        <v>9</v>
      </c>
      <c r="S19" s="87">
        <v>9</v>
      </c>
      <c r="T19" s="75" t="s">
        <v>516</v>
      </c>
      <c r="U19" s="95"/>
      <c r="V19" s="92" t="s">
        <v>575</v>
      </c>
      <c r="W19" s="8" t="s">
        <v>576</v>
      </c>
      <c r="X19" s="74" t="s">
        <v>569</v>
      </c>
      <c r="Y19" s="81">
        <v>100</v>
      </c>
      <c r="Z19" s="57" t="s">
        <v>577</v>
      </c>
      <c r="AA19" s="82">
        <v>1</v>
      </c>
      <c r="AB19" s="87">
        <v>9</v>
      </c>
      <c r="AC19" s="87">
        <v>9</v>
      </c>
      <c r="AD19" s="75" t="s">
        <v>516</v>
      </c>
      <c r="AE19" s="71"/>
      <c r="AF19" s="96"/>
      <c r="AG19" s="101" t="s">
        <v>654</v>
      </c>
      <c r="AH19" s="74" t="s">
        <v>569</v>
      </c>
      <c r="AI19" s="104">
        <v>29</v>
      </c>
      <c r="AJ19" s="57" t="s">
        <v>631</v>
      </c>
      <c r="AK19" s="104">
        <v>29</v>
      </c>
      <c r="AL19" s="87">
        <v>9</v>
      </c>
      <c r="AM19" s="87">
        <v>9</v>
      </c>
      <c r="AN19" s="75" t="s">
        <v>516</v>
      </c>
    </row>
    <row r="20" ht="50.05" customHeight="1" spans="1:40">
      <c r="A20" s="88"/>
      <c r="B20" s="86" t="s">
        <v>588</v>
      </c>
      <c r="C20" s="77" t="s">
        <v>655</v>
      </c>
      <c r="D20" s="74" t="s">
        <v>569</v>
      </c>
      <c r="E20" s="81" t="s">
        <v>590</v>
      </c>
      <c r="F20" s="57" t="s">
        <v>577</v>
      </c>
      <c r="G20" s="82">
        <v>1</v>
      </c>
      <c r="H20" s="87">
        <v>9</v>
      </c>
      <c r="I20" s="87">
        <v>9</v>
      </c>
      <c r="J20" s="75" t="s">
        <v>516</v>
      </c>
      <c r="K20" s="55" t="s">
        <v>656</v>
      </c>
      <c r="L20" s="92" t="s">
        <v>585</v>
      </c>
      <c r="M20" s="8" t="s">
        <v>657</v>
      </c>
      <c r="N20" s="74" t="s">
        <v>569</v>
      </c>
      <c r="O20" s="81">
        <v>98</v>
      </c>
      <c r="P20" s="57" t="s">
        <v>577</v>
      </c>
      <c r="Q20" s="82">
        <v>0.98</v>
      </c>
      <c r="R20" s="87">
        <v>9</v>
      </c>
      <c r="S20" s="87">
        <v>9</v>
      </c>
      <c r="T20" s="75" t="s">
        <v>516</v>
      </c>
      <c r="U20" s="88" t="s">
        <v>656</v>
      </c>
      <c r="V20" s="92" t="s">
        <v>585</v>
      </c>
      <c r="W20" s="8" t="s">
        <v>657</v>
      </c>
      <c r="X20" s="74" t="s">
        <v>569</v>
      </c>
      <c r="Y20" s="81">
        <v>98</v>
      </c>
      <c r="Z20" s="57" t="s">
        <v>577</v>
      </c>
      <c r="AA20" s="82">
        <v>0.98</v>
      </c>
      <c r="AB20" s="87">
        <v>9</v>
      </c>
      <c r="AC20" s="87">
        <v>9</v>
      </c>
      <c r="AD20" s="75" t="s">
        <v>516</v>
      </c>
      <c r="AE20" s="88" t="s">
        <v>656</v>
      </c>
      <c r="AF20" s="92" t="s">
        <v>585</v>
      </c>
      <c r="AG20" s="8" t="s">
        <v>657</v>
      </c>
      <c r="AH20" s="74" t="s">
        <v>569</v>
      </c>
      <c r="AI20" s="8" t="s">
        <v>658</v>
      </c>
      <c r="AJ20" s="105" t="s">
        <v>577</v>
      </c>
      <c r="AK20" s="82">
        <v>0.95</v>
      </c>
      <c r="AL20" s="87">
        <v>9</v>
      </c>
      <c r="AM20" s="87">
        <v>9</v>
      </c>
      <c r="AN20" s="75" t="s">
        <v>516</v>
      </c>
    </row>
    <row r="21" ht="25" customHeight="1" spans="1:40">
      <c r="A21" s="88"/>
      <c r="B21" s="86" t="s">
        <v>591</v>
      </c>
      <c r="C21" s="77" t="s">
        <v>592</v>
      </c>
      <c r="D21" s="74" t="s">
        <v>569</v>
      </c>
      <c r="E21" s="81" t="s">
        <v>593</v>
      </c>
      <c r="F21" s="57" t="s">
        <v>577</v>
      </c>
      <c r="G21" s="82">
        <v>1</v>
      </c>
      <c r="H21" s="87">
        <v>9</v>
      </c>
      <c r="I21" s="87">
        <v>9</v>
      </c>
      <c r="J21" s="75" t="s">
        <v>516</v>
      </c>
      <c r="K21" s="55"/>
      <c r="L21" s="8" t="s">
        <v>591</v>
      </c>
      <c r="M21" s="80" t="s">
        <v>659</v>
      </c>
      <c r="N21" s="74" t="s">
        <v>569</v>
      </c>
      <c r="O21" s="81" t="s">
        <v>593</v>
      </c>
      <c r="P21" s="57" t="s">
        <v>577</v>
      </c>
      <c r="Q21" s="82">
        <v>1</v>
      </c>
      <c r="R21" s="87">
        <v>9</v>
      </c>
      <c r="S21" s="87">
        <v>9</v>
      </c>
      <c r="T21" s="75" t="s">
        <v>516</v>
      </c>
      <c r="U21" s="88"/>
      <c r="V21" s="8" t="s">
        <v>591</v>
      </c>
      <c r="W21" s="80" t="s">
        <v>659</v>
      </c>
      <c r="X21" s="74" t="s">
        <v>569</v>
      </c>
      <c r="Y21" s="81" t="s">
        <v>593</v>
      </c>
      <c r="Z21" s="57" t="s">
        <v>577</v>
      </c>
      <c r="AA21" s="82">
        <v>1</v>
      </c>
      <c r="AB21" s="87">
        <v>9</v>
      </c>
      <c r="AC21" s="87">
        <v>9</v>
      </c>
      <c r="AD21" s="75" t="s">
        <v>516</v>
      </c>
      <c r="AE21" s="88"/>
      <c r="AF21" s="8" t="s">
        <v>591</v>
      </c>
      <c r="AG21" s="8" t="s">
        <v>659</v>
      </c>
      <c r="AH21" s="74" t="s">
        <v>569</v>
      </c>
      <c r="AI21" s="8" t="s">
        <v>660</v>
      </c>
      <c r="AJ21" s="105" t="s">
        <v>577</v>
      </c>
      <c r="AK21" s="82">
        <v>0.99</v>
      </c>
      <c r="AL21" s="87">
        <v>9</v>
      </c>
      <c r="AM21" s="87">
        <v>9</v>
      </c>
      <c r="AN21" s="75" t="s">
        <v>516</v>
      </c>
    </row>
    <row r="22" ht="36" customHeight="1" spans="1:40">
      <c r="A22" s="70"/>
      <c r="B22" s="86" t="s">
        <v>594</v>
      </c>
      <c r="C22" s="77" t="s">
        <v>595</v>
      </c>
      <c r="D22" s="74" t="s">
        <v>569</v>
      </c>
      <c r="E22" s="78">
        <v>1</v>
      </c>
      <c r="F22" s="57" t="s">
        <v>577</v>
      </c>
      <c r="G22" s="82">
        <v>1</v>
      </c>
      <c r="H22" s="72">
        <v>9</v>
      </c>
      <c r="I22" s="72">
        <v>9</v>
      </c>
      <c r="J22" s="75" t="s">
        <v>516</v>
      </c>
      <c r="K22" s="55"/>
      <c r="L22" s="8" t="s">
        <v>594</v>
      </c>
      <c r="M22" s="8" t="s">
        <v>661</v>
      </c>
      <c r="N22" s="74" t="s">
        <v>569</v>
      </c>
      <c r="O22" s="78">
        <v>1</v>
      </c>
      <c r="P22" s="57" t="s">
        <v>577</v>
      </c>
      <c r="Q22" s="82">
        <v>1</v>
      </c>
      <c r="R22" s="72">
        <v>9</v>
      </c>
      <c r="S22" s="72">
        <v>9</v>
      </c>
      <c r="T22" s="75" t="s">
        <v>516</v>
      </c>
      <c r="U22" s="70"/>
      <c r="V22" s="8" t="s">
        <v>594</v>
      </c>
      <c r="W22" s="8" t="s">
        <v>661</v>
      </c>
      <c r="X22" s="74" t="s">
        <v>569</v>
      </c>
      <c r="Y22" s="78">
        <v>1</v>
      </c>
      <c r="Z22" s="57" t="s">
        <v>577</v>
      </c>
      <c r="AA22" s="82">
        <v>1</v>
      </c>
      <c r="AB22" s="72">
        <v>9</v>
      </c>
      <c r="AC22" s="72">
        <v>9</v>
      </c>
      <c r="AD22" s="75" t="s">
        <v>516</v>
      </c>
      <c r="AE22" s="70"/>
      <c r="AF22" s="8" t="s">
        <v>594</v>
      </c>
      <c r="AG22" s="8" t="s">
        <v>661</v>
      </c>
      <c r="AH22" s="74" t="s">
        <v>569</v>
      </c>
      <c r="AI22" s="8" t="s">
        <v>662</v>
      </c>
      <c r="AJ22" s="105" t="s">
        <v>663</v>
      </c>
      <c r="AK22" s="82" t="s">
        <v>662</v>
      </c>
      <c r="AL22" s="72">
        <v>9</v>
      </c>
      <c r="AM22" s="72">
        <v>9</v>
      </c>
      <c r="AN22" s="75" t="s">
        <v>516</v>
      </c>
    </row>
    <row r="23" ht="39" spans="1:40">
      <c r="A23" s="71" t="s">
        <v>596</v>
      </c>
      <c r="B23" s="86" t="s">
        <v>664</v>
      </c>
      <c r="C23" s="77" t="s">
        <v>598</v>
      </c>
      <c r="D23" s="74" t="s">
        <v>569</v>
      </c>
      <c r="E23" s="81" t="s">
        <v>665</v>
      </c>
      <c r="F23" s="57" t="s">
        <v>577</v>
      </c>
      <c r="G23" s="82">
        <v>1</v>
      </c>
      <c r="H23" s="72">
        <v>9</v>
      </c>
      <c r="I23" s="72">
        <v>9</v>
      </c>
      <c r="J23" s="75" t="s">
        <v>516</v>
      </c>
      <c r="K23" s="92" t="s">
        <v>666</v>
      </c>
      <c r="L23" s="92" t="s">
        <v>664</v>
      </c>
      <c r="M23" s="92" t="s">
        <v>667</v>
      </c>
      <c r="N23" s="74" t="s">
        <v>569</v>
      </c>
      <c r="O23" s="81" t="s">
        <v>665</v>
      </c>
      <c r="P23" s="57" t="s">
        <v>577</v>
      </c>
      <c r="Q23" s="82">
        <v>1</v>
      </c>
      <c r="R23" s="72">
        <v>9</v>
      </c>
      <c r="S23" s="72">
        <v>9</v>
      </c>
      <c r="T23" s="75" t="s">
        <v>516</v>
      </c>
      <c r="U23" s="92" t="s">
        <v>666</v>
      </c>
      <c r="V23" s="92" t="s">
        <v>664</v>
      </c>
      <c r="W23" s="92" t="s">
        <v>667</v>
      </c>
      <c r="X23" s="74" t="s">
        <v>569</v>
      </c>
      <c r="Y23" s="81" t="s">
        <v>665</v>
      </c>
      <c r="Z23" s="57" t="s">
        <v>577</v>
      </c>
      <c r="AA23" s="82">
        <v>1</v>
      </c>
      <c r="AB23" s="72">
        <v>9</v>
      </c>
      <c r="AC23" s="72">
        <v>9</v>
      </c>
      <c r="AD23" s="75" t="s">
        <v>516</v>
      </c>
      <c r="AE23" s="92" t="s">
        <v>666</v>
      </c>
      <c r="AF23" s="8" t="s">
        <v>664</v>
      </c>
      <c r="AG23" s="8" t="s">
        <v>667</v>
      </c>
      <c r="AH23" s="74" t="s">
        <v>569</v>
      </c>
      <c r="AI23" s="106">
        <v>0.92</v>
      </c>
      <c r="AJ23" s="105" t="s">
        <v>577</v>
      </c>
      <c r="AK23" s="82">
        <v>0.92</v>
      </c>
      <c r="AL23" s="72">
        <v>9</v>
      </c>
      <c r="AM23" s="72">
        <v>9</v>
      </c>
      <c r="AN23" s="75" t="s">
        <v>516</v>
      </c>
    </row>
    <row r="24" spans="1:40">
      <c r="A24" s="55" t="s">
        <v>668</v>
      </c>
      <c r="B24" s="55"/>
      <c r="C24" s="55"/>
      <c r="D24" s="89" t="s">
        <v>516</v>
      </c>
      <c r="E24" s="89"/>
      <c r="F24" s="89"/>
      <c r="G24" s="89"/>
      <c r="H24" s="89"/>
      <c r="I24" s="89"/>
      <c r="J24" s="89"/>
      <c r="K24" s="55" t="s">
        <v>668</v>
      </c>
      <c r="L24" s="55"/>
      <c r="M24" s="55"/>
      <c r="N24" s="89" t="s">
        <v>516</v>
      </c>
      <c r="O24" s="89"/>
      <c r="P24" s="89"/>
      <c r="Q24" s="89"/>
      <c r="R24" s="89"/>
      <c r="S24" s="89"/>
      <c r="T24" s="89"/>
      <c r="U24" s="55" t="s">
        <v>668</v>
      </c>
      <c r="V24" s="55"/>
      <c r="W24" s="55"/>
      <c r="X24" s="89" t="s">
        <v>516</v>
      </c>
      <c r="Y24" s="89"/>
      <c r="Z24" s="89"/>
      <c r="AA24" s="89"/>
      <c r="AB24" s="89"/>
      <c r="AC24" s="89"/>
      <c r="AD24" s="89"/>
      <c r="AE24" s="99" t="s">
        <v>668</v>
      </c>
      <c r="AF24" s="100"/>
      <c r="AG24" s="107"/>
      <c r="AH24" s="89" t="s">
        <v>516</v>
      </c>
      <c r="AI24" s="89"/>
      <c r="AJ24" s="89"/>
      <c r="AK24" s="89"/>
      <c r="AL24" s="89"/>
      <c r="AM24" s="89"/>
      <c r="AN24" s="89"/>
    </row>
    <row r="25" spans="1:40">
      <c r="A25" s="55" t="s">
        <v>669</v>
      </c>
      <c r="B25" s="55"/>
      <c r="C25" s="55"/>
      <c r="D25" s="55"/>
      <c r="E25" s="55"/>
      <c r="F25" s="55"/>
      <c r="G25" s="55"/>
      <c r="H25" s="55">
        <v>100</v>
      </c>
      <c r="I25" s="55">
        <v>100</v>
      </c>
      <c r="J25" s="97" t="s">
        <v>670</v>
      </c>
      <c r="K25" s="55" t="s">
        <v>669</v>
      </c>
      <c r="L25" s="55"/>
      <c r="M25" s="55"/>
      <c r="N25" s="55"/>
      <c r="O25" s="55"/>
      <c r="P25" s="55"/>
      <c r="Q25" s="55"/>
      <c r="R25" s="55">
        <v>100</v>
      </c>
      <c r="S25" s="55">
        <v>100</v>
      </c>
      <c r="T25" s="97" t="s">
        <v>670</v>
      </c>
      <c r="U25" s="55" t="s">
        <v>669</v>
      </c>
      <c r="V25" s="55"/>
      <c r="W25" s="55"/>
      <c r="X25" s="55"/>
      <c r="Y25" s="55"/>
      <c r="Z25" s="55"/>
      <c r="AA25" s="55"/>
      <c r="AB25" s="55">
        <v>100</v>
      </c>
      <c r="AC25" s="55">
        <v>100</v>
      </c>
      <c r="AD25" s="97" t="s">
        <v>670</v>
      </c>
      <c r="AE25" s="55" t="s">
        <v>669</v>
      </c>
      <c r="AF25" s="55"/>
      <c r="AG25" s="55"/>
      <c r="AH25" s="55"/>
      <c r="AI25" s="55"/>
      <c r="AJ25" s="55"/>
      <c r="AK25" s="55"/>
      <c r="AL25" s="55">
        <v>100</v>
      </c>
      <c r="AM25" s="55">
        <v>100</v>
      </c>
      <c r="AN25" s="97" t="s">
        <v>670</v>
      </c>
    </row>
  </sheetData>
  <mergeCells count="116">
    <mergeCell ref="A1:J1"/>
    <mergeCell ref="K1:T1"/>
    <mergeCell ref="U1:AD1"/>
    <mergeCell ref="AE1:AN1"/>
    <mergeCell ref="A3:B3"/>
    <mergeCell ref="C3:J3"/>
    <mergeCell ref="K3:L3"/>
    <mergeCell ref="M3:T3"/>
    <mergeCell ref="U3:V3"/>
    <mergeCell ref="W3:AD3"/>
    <mergeCell ref="AE3:AF3"/>
    <mergeCell ref="AG3:AN3"/>
    <mergeCell ref="A4:B4"/>
    <mergeCell ref="C4:E4"/>
    <mergeCell ref="G4:J4"/>
    <mergeCell ref="K4:L4"/>
    <mergeCell ref="M4:O4"/>
    <mergeCell ref="Q4:T4"/>
    <mergeCell ref="U4:V4"/>
    <mergeCell ref="W4:Y4"/>
    <mergeCell ref="AA4:AD4"/>
    <mergeCell ref="AE4:AF4"/>
    <mergeCell ref="AG4:AI4"/>
    <mergeCell ref="AK4:AN4"/>
    <mergeCell ref="I5:J5"/>
    <mergeCell ref="S5:T5"/>
    <mergeCell ref="AC5:AD5"/>
    <mergeCell ref="AM5:AN5"/>
    <mergeCell ref="I6:J6"/>
    <mergeCell ref="S6:T6"/>
    <mergeCell ref="AC6:AD6"/>
    <mergeCell ref="AM6:AN6"/>
    <mergeCell ref="I7:J7"/>
    <mergeCell ref="S7:T7"/>
    <mergeCell ref="AC7:AD7"/>
    <mergeCell ref="AM7:AN7"/>
    <mergeCell ref="I8:J8"/>
    <mergeCell ref="S8:T8"/>
    <mergeCell ref="AC8:AD8"/>
    <mergeCell ref="AM8:AN8"/>
    <mergeCell ref="I9:J9"/>
    <mergeCell ref="S9:T9"/>
    <mergeCell ref="AC9:AD9"/>
    <mergeCell ref="AM9:AN9"/>
    <mergeCell ref="B10:E10"/>
    <mergeCell ref="F10:J10"/>
    <mergeCell ref="L10:O10"/>
    <mergeCell ref="P10:T10"/>
    <mergeCell ref="V10:Y10"/>
    <mergeCell ref="Z10:AD10"/>
    <mergeCell ref="AF10:AI10"/>
    <mergeCell ref="AJ10:AN10"/>
    <mergeCell ref="B11:E11"/>
    <mergeCell ref="F11:J11"/>
    <mergeCell ref="L11:O11"/>
    <mergeCell ref="P11:T11"/>
    <mergeCell ref="V11:Y11"/>
    <mergeCell ref="Z11:AD11"/>
    <mergeCell ref="AF11:AI11"/>
    <mergeCell ref="AJ11:AN11"/>
    <mergeCell ref="A12:C12"/>
    <mergeCell ref="D12:F12"/>
    <mergeCell ref="K12:M12"/>
    <mergeCell ref="N12:P12"/>
    <mergeCell ref="U12:W12"/>
    <mergeCell ref="X12:Z12"/>
    <mergeCell ref="AE12:AG12"/>
    <mergeCell ref="AH12:AJ12"/>
    <mergeCell ref="A24:C24"/>
    <mergeCell ref="D24:J24"/>
    <mergeCell ref="K24:M24"/>
    <mergeCell ref="N24:T24"/>
    <mergeCell ref="U24:W24"/>
    <mergeCell ref="X24:AD24"/>
    <mergeCell ref="AE24:AG24"/>
    <mergeCell ref="AH24:AN24"/>
    <mergeCell ref="A25:G25"/>
    <mergeCell ref="K25:Q25"/>
    <mergeCell ref="U25:AA25"/>
    <mergeCell ref="AE25:AK25"/>
    <mergeCell ref="A10:A11"/>
    <mergeCell ref="A14:A18"/>
    <mergeCell ref="A19:A22"/>
    <mergeCell ref="B15:B16"/>
    <mergeCell ref="G12:G13"/>
    <mergeCell ref="H12:H13"/>
    <mergeCell ref="I12:I13"/>
    <mergeCell ref="J12:J13"/>
    <mergeCell ref="K10:K11"/>
    <mergeCell ref="K14:K19"/>
    <mergeCell ref="K20:K22"/>
    <mergeCell ref="L14:L18"/>
    <mergeCell ref="Q12:Q13"/>
    <mergeCell ref="R12:R13"/>
    <mergeCell ref="S12:S13"/>
    <mergeCell ref="T12:T13"/>
    <mergeCell ref="U10:U11"/>
    <mergeCell ref="U14:U19"/>
    <mergeCell ref="U20:U22"/>
    <mergeCell ref="V14:V18"/>
    <mergeCell ref="AA12:AA13"/>
    <mergeCell ref="AB12:AB13"/>
    <mergeCell ref="AC12:AC13"/>
    <mergeCell ref="AD12:AD13"/>
    <mergeCell ref="AE10:AE11"/>
    <mergeCell ref="AE14:AE19"/>
    <mergeCell ref="AE20:AE22"/>
    <mergeCell ref="AF14:AF19"/>
    <mergeCell ref="AK12:AK13"/>
    <mergeCell ref="AL12:AL13"/>
    <mergeCell ref="AM12:AM13"/>
    <mergeCell ref="AN12:AN13"/>
    <mergeCell ref="A5:B9"/>
    <mergeCell ref="K5:L9"/>
    <mergeCell ref="U5:V9"/>
    <mergeCell ref="AE5:AF9"/>
  </mergeCells>
  <printOptions horizontalCentered="1"/>
  <pageMargins left="0.275" right="0.196527777777778" top="0.511805555555556" bottom="0.393700787401575" header="0.393055555555556" footer="0.196850393700787"/>
  <pageSetup paperSize="9" orientation="portrait"/>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I84"/>
  <sheetViews>
    <sheetView topLeftCell="A52" workbookViewId="0">
      <selection activeCell="G79" sqref="G79:G81"/>
    </sheetView>
  </sheetViews>
  <sheetFormatPr defaultColWidth="8.66666666666667" defaultRowHeight="13"/>
  <cols>
    <col min="1" max="1" width="8.66666666666667" style="1"/>
    <col min="2" max="2" width="28.8333333333333" style="1" customWidth="1"/>
    <col min="3" max="3" width="10.8333333333333" style="1" customWidth="1"/>
    <col min="4" max="4" width="13.25" style="1" customWidth="1"/>
    <col min="5" max="6" width="15.1666666666667" style="1" customWidth="1"/>
    <col min="7" max="7" width="28.5833333333333" style="4" customWidth="1"/>
    <col min="8" max="8" width="12.25" style="4" customWidth="1"/>
    <col min="9" max="16384" width="8.66666666666667" style="1"/>
  </cols>
  <sheetData>
    <row r="1" s="1" customFormat="1" spans="7:8">
      <c r="G1" s="4"/>
      <c r="H1" s="4"/>
    </row>
    <row r="2" s="1" customFormat="1" spans="7:8">
      <c r="G2" s="4"/>
      <c r="H2" s="4"/>
    </row>
    <row r="3" s="2" customFormat="1" ht="26" spans="1:9">
      <c r="A3" s="5"/>
      <c r="B3" s="5"/>
      <c r="C3" s="5" t="s">
        <v>671</v>
      </c>
      <c r="D3" s="5" t="s">
        <v>672</v>
      </c>
      <c r="E3" s="6" t="s">
        <v>9</v>
      </c>
      <c r="F3" s="7"/>
      <c r="G3" s="8" t="s">
        <v>673</v>
      </c>
      <c r="H3" s="8" t="s">
        <v>674</v>
      </c>
      <c r="I3" s="5" t="s">
        <v>675</v>
      </c>
    </row>
    <row r="4" s="1" customFormat="1" spans="1:9">
      <c r="A4" s="9" t="s">
        <v>676</v>
      </c>
      <c r="B4" s="9"/>
      <c r="C4" s="10">
        <f>附表1收入支出决算总表!C33</f>
        <v>5868.25</v>
      </c>
      <c r="D4" s="11">
        <v>5868.25</v>
      </c>
      <c r="E4" s="12" t="s">
        <v>677</v>
      </c>
      <c r="F4" s="12"/>
      <c r="G4" s="13">
        <v>1528.37</v>
      </c>
      <c r="H4" s="14">
        <f>G4/I4</f>
        <v>0.352168723559177</v>
      </c>
      <c r="I4" s="10">
        <f>D4-G4</f>
        <v>4339.88</v>
      </c>
    </row>
    <row r="5" s="1" customFormat="1" spans="1:9">
      <c r="A5" s="9"/>
      <c r="B5" s="9" t="s">
        <v>17</v>
      </c>
      <c r="C5" s="10">
        <f>附表2收入决算表!F9</f>
        <v>4168.25</v>
      </c>
      <c r="D5" s="11">
        <v>4168.25</v>
      </c>
      <c r="E5" s="15">
        <f>D5/$D$4</f>
        <v>0.710305457333958</v>
      </c>
      <c r="F5" s="15"/>
      <c r="G5" s="16" t="s">
        <v>677</v>
      </c>
      <c r="H5" s="16" t="s">
        <v>677</v>
      </c>
      <c r="I5" s="42" t="s">
        <v>677</v>
      </c>
    </row>
    <row r="6" s="1" customFormat="1" spans="1:9">
      <c r="A6" s="9"/>
      <c r="B6" s="9" t="s">
        <v>18</v>
      </c>
      <c r="C6" s="10">
        <f>附表2收入决算表!G9</f>
        <v>0</v>
      </c>
      <c r="D6" s="11"/>
      <c r="E6" s="15">
        <f>D6/$D$4</f>
        <v>0</v>
      </c>
      <c r="F6" s="15"/>
      <c r="G6" s="16" t="s">
        <v>677</v>
      </c>
      <c r="H6" s="16" t="s">
        <v>677</v>
      </c>
      <c r="I6" s="42" t="s">
        <v>677</v>
      </c>
    </row>
    <row r="7" s="1" customFormat="1" spans="1:9">
      <c r="A7" s="9"/>
      <c r="B7" s="9" t="s">
        <v>19</v>
      </c>
      <c r="C7" s="10">
        <f>附表2收入决算表!H9</f>
        <v>0</v>
      </c>
      <c r="D7" s="11"/>
      <c r="E7" s="15">
        <f>D7/$D$4</f>
        <v>0</v>
      </c>
      <c r="F7" s="15"/>
      <c r="G7" s="16" t="s">
        <v>677</v>
      </c>
      <c r="H7" s="16" t="s">
        <v>677</v>
      </c>
      <c r="I7" s="42" t="s">
        <v>677</v>
      </c>
    </row>
    <row r="8" s="1" customFormat="1" spans="1:9">
      <c r="A8" s="9"/>
      <c r="B8" s="9" t="s">
        <v>21</v>
      </c>
      <c r="C8" s="10">
        <f>附表2收入决算表!J9</f>
        <v>0</v>
      </c>
      <c r="D8" s="11"/>
      <c r="E8" s="15">
        <f>D8/$D$4</f>
        <v>0</v>
      </c>
      <c r="F8" s="15"/>
      <c r="G8" s="16" t="s">
        <v>677</v>
      </c>
      <c r="H8" s="16" t="s">
        <v>677</v>
      </c>
      <c r="I8" s="42" t="s">
        <v>677</v>
      </c>
    </row>
    <row r="9" s="1" customFormat="1" spans="1:9">
      <c r="A9" s="9"/>
      <c r="B9" s="9" t="s">
        <v>678</v>
      </c>
      <c r="C9" s="10">
        <f>附表2收入决算表!K9</f>
        <v>0</v>
      </c>
      <c r="D9" s="11"/>
      <c r="E9" s="15">
        <f>D9/$D$4</f>
        <v>0</v>
      </c>
      <c r="F9" s="15"/>
      <c r="G9" s="16" t="s">
        <v>677</v>
      </c>
      <c r="H9" s="16" t="s">
        <v>677</v>
      </c>
      <c r="I9" s="42" t="s">
        <v>677</v>
      </c>
    </row>
    <row r="10" s="1" customFormat="1" spans="1:9">
      <c r="A10" s="9"/>
      <c r="B10" s="9" t="s">
        <v>23</v>
      </c>
      <c r="C10" s="10">
        <f>附表2收入决算表!L9</f>
        <v>1700</v>
      </c>
      <c r="D10" s="11">
        <v>1700</v>
      </c>
      <c r="E10" s="15">
        <f>D10/$D$4</f>
        <v>0.289694542666042</v>
      </c>
      <c r="F10" s="15"/>
      <c r="G10" s="16" t="s">
        <v>677</v>
      </c>
      <c r="H10" s="16" t="s">
        <v>677</v>
      </c>
      <c r="I10" s="42" t="s">
        <v>677</v>
      </c>
    </row>
    <row r="11" s="3" customFormat="1" spans="1:9">
      <c r="A11" s="17" t="s">
        <v>679</v>
      </c>
      <c r="B11" s="17"/>
      <c r="C11" s="18">
        <f>附表1收入支出决算总表!F33</f>
        <v>6080.29</v>
      </c>
      <c r="D11" s="19">
        <v>6080.29</v>
      </c>
      <c r="E11" s="20" t="s">
        <v>677</v>
      </c>
      <c r="F11" s="21"/>
      <c r="G11" s="16" t="s">
        <v>677</v>
      </c>
      <c r="H11" s="16" t="s">
        <v>677</v>
      </c>
      <c r="I11" s="42" t="s">
        <v>677</v>
      </c>
    </row>
    <row r="12" s="3" customFormat="1" spans="1:9">
      <c r="A12" s="17"/>
      <c r="B12" s="17" t="s">
        <v>26</v>
      </c>
      <c r="C12" s="18">
        <f>附表3支出决算表!E9</f>
        <v>6080.29</v>
      </c>
      <c r="D12" s="19">
        <v>6080.29</v>
      </c>
      <c r="E12" s="20" t="s">
        <v>677</v>
      </c>
      <c r="F12" s="21"/>
      <c r="G12" s="22">
        <v>1452.45</v>
      </c>
      <c r="H12" s="23">
        <f t="shared" ref="H12:H16" si="0">G12/I12</f>
        <v>0.313850522057807</v>
      </c>
      <c r="I12" s="18">
        <f t="shared" ref="I12:I16" si="1">D12-G12</f>
        <v>4627.84</v>
      </c>
    </row>
    <row r="13" s="3" customFormat="1" spans="1:9">
      <c r="A13" s="17"/>
      <c r="B13" s="17" t="s">
        <v>27</v>
      </c>
      <c r="C13" s="18">
        <f>附表3支出决算表!F9</f>
        <v>411.81</v>
      </c>
      <c r="D13" s="19">
        <v>411.81</v>
      </c>
      <c r="E13" s="24">
        <f t="shared" ref="E13:E17" si="2">D13/$D$12</f>
        <v>0.0677286774150575</v>
      </c>
      <c r="F13" s="24"/>
      <c r="G13" s="22">
        <v>108.61</v>
      </c>
      <c r="H13" s="23">
        <f t="shared" si="0"/>
        <v>0.358212401055409</v>
      </c>
      <c r="I13" s="18">
        <f t="shared" si="1"/>
        <v>303.2</v>
      </c>
    </row>
    <row r="14" s="3" customFormat="1" spans="1:9">
      <c r="A14" s="17"/>
      <c r="B14" s="17" t="s">
        <v>680</v>
      </c>
      <c r="C14" s="18">
        <f>附表6一般公共预算财政拨款基本支出决算表!C40</f>
        <v>356.71</v>
      </c>
      <c r="D14" s="19">
        <v>372.37</v>
      </c>
      <c r="E14" s="24">
        <f>D14/$D$13</f>
        <v>0.904227677812584</v>
      </c>
      <c r="F14" s="24"/>
      <c r="G14" s="22"/>
      <c r="H14" s="25" t="s">
        <v>677</v>
      </c>
      <c r="I14" s="43" t="s">
        <v>677</v>
      </c>
    </row>
    <row r="15" s="3" customFormat="1" spans="1:9">
      <c r="A15" s="17"/>
      <c r="B15" s="17" t="s">
        <v>681</v>
      </c>
      <c r="C15" s="18">
        <f>附表6一般公共预算财政拨款基本支出决算表!F7+附表6一般公共预算财政拨款基本支出决算表!F35+附表6一般公共预算财政拨款基本支出决算表!I7+附表6一般公共预算财政拨款基本支出决算表!I24+附表6一般公共预算财政拨款基本支出决算表!I30</f>
        <v>39.44</v>
      </c>
      <c r="D15" s="19">
        <v>39.44</v>
      </c>
      <c r="E15" s="24">
        <f>D15/$D$13</f>
        <v>0.0957723221874165</v>
      </c>
      <c r="F15" s="24"/>
      <c r="G15" s="22"/>
      <c r="H15" s="25" t="s">
        <v>677</v>
      </c>
      <c r="I15" s="43" t="s">
        <v>677</v>
      </c>
    </row>
    <row r="16" s="3" customFormat="1" spans="1:9">
      <c r="A16" s="17"/>
      <c r="B16" s="17" t="s">
        <v>30</v>
      </c>
      <c r="C16" s="18">
        <f>附表3支出决算表!G9</f>
        <v>5668.48</v>
      </c>
      <c r="D16" s="19">
        <v>5668.48</v>
      </c>
      <c r="E16" s="24">
        <f t="shared" si="2"/>
        <v>0.932271322584942</v>
      </c>
      <c r="F16" s="24"/>
      <c r="G16" s="22">
        <v>1343.84</v>
      </c>
      <c r="H16" s="23">
        <f t="shared" si="0"/>
        <v>0.310740315956935</v>
      </c>
      <c r="I16" s="18">
        <f t="shared" si="1"/>
        <v>4324.64</v>
      </c>
    </row>
    <row r="17" s="3" customFormat="1" ht="26" spans="1:9">
      <c r="A17" s="17"/>
      <c r="B17" s="26" t="s">
        <v>682</v>
      </c>
      <c r="C17" s="18">
        <f>SUM(C18:C20)</f>
        <v>0</v>
      </c>
      <c r="D17" s="19"/>
      <c r="E17" s="24">
        <f t="shared" si="2"/>
        <v>0</v>
      </c>
      <c r="F17" s="24"/>
      <c r="G17" s="27" t="s">
        <v>677</v>
      </c>
      <c r="H17" s="28" t="s">
        <v>677</v>
      </c>
      <c r="I17" s="42" t="s">
        <v>677</v>
      </c>
    </row>
    <row r="18" s="3" customFormat="1" spans="1:9">
      <c r="A18" s="17"/>
      <c r="B18" s="17" t="s">
        <v>683</v>
      </c>
      <c r="C18" s="18">
        <f>附表3支出决算表!H9</f>
        <v>0</v>
      </c>
      <c r="D18" s="27" t="s">
        <v>677</v>
      </c>
      <c r="E18" s="29" t="s">
        <v>677</v>
      </c>
      <c r="F18" s="30"/>
      <c r="G18" s="27" t="s">
        <v>677</v>
      </c>
      <c r="H18" s="28" t="s">
        <v>677</v>
      </c>
      <c r="I18" s="42" t="s">
        <v>677</v>
      </c>
    </row>
    <row r="19" s="3" customFormat="1" spans="1:9">
      <c r="A19" s="17"/>
      <c r="B19" s="17" t="s">
        <v>684</v>
      </c>
      <c r="C19" s="18">
        <f>附表3支出决算表!I9</f>
        <v>0</v>
      </c>
      <c r="D19" s="27" t="s">
        <v>677</v>
      </c>
      <c r="E19" s="29" t="s">
        <v>677</v>
      </c>
      <c r="F19" s="30"/>
      <c r="G19" s="27" t="s">
        <v>677</v>
      </c>
      <c r="H19" s="16" t="s">
        <v>677</v>
      </c>
      <c r="I19" s="42" t="s">
        <v>677</v>
      </c>
    </row>
    <row r="20" s="3" customFormat="1" spans="1:9">
      <c r="A20" s="17"/>
      <c r="B20" s="17" t="s">
        <v>685</v>
      </c>
      <c r="C20" s="18">
        <f>附表3支出决算表!J9</f>
        <v>0</v>
      </c>
      <c r="D20" s="27" t="s">
        <v>677</v>
      </c>
      <c r="E20" s="29" t="s">
        <v>677</v>
      </c>
      <c r="F20" s="30"/>
      <c r="G20" s="27" t="s">
        <v>677</v>
      </c>
      <c r="H20" s="16" t="s">
        <v>677</v>
      </c>
      <c r="I20" s="42" t="s">
        <v>677</v>
      </c>
    </row>
    <row r="21" s="1" customFormat="1" spans="1:9">
      <c r="A21" s="9"/>
      <c r="B21" s="9" t="s">
        <v>45</v>
      </c>
      <c r="C21" s="10">
        <f>附表5一般公共预算财政拨款收入支出决算表!K8</f>
        <v>4380.29</v>
      </c>
      <c r="D21" s="11">
        <v>4380.29</v>
      </c>
      <c r="E21" s="31">
        <f>D21/D12</f>
        <v>0.720408072641272</v>
      </c>
      <c r="F21" s="32"/>
      <c r="G21" s="13">
        <v>1862.91</v>
      </c>
      <c r="H21" s="14">
        <f>G21/I21</f>
        <v>0.740019385233854</v>
      </c>
      <c r="I21" s="10">
        <f>D21-G21</f>
        <v>2517.38</v>
      </c>
    </row>
    <row r="22" s="1" customFormat="1" spans="1:9">
      <c r="A22" s="9"/>
      <c r="B22" s="9" t="s">
        <v>686</v>
      </c>
      <c r="C22" s="10">
        <f>附表4财政拨款收入支出决算总表!G8</f>
        <v>420</v>
      </c>
      <c r="D22" s="11">
        <v>420</v>
      </c>
      <c r="E22" s="31">
        <f t="shared" ref="E22:E47" si="3">D22/$D$21</f>
        <v>0.0958840624707497</v>
      </c>
      <c r="F22" s="32"/>
      <c r="G22" s="33" t="s">
        <v>677</v>
      </c>
      <c r="H22" s="16" t="s">
        <v>677</v>
      </c>
      <c r="I22" s="33" t="s">
        <v>677</v>
      </c>
    </row>
    <row r="23" s="1" customFormat="1" spans="1:9">
      <c r="A23" s="9"/>
      <c r="B23" s="9" t="s">
        <v>687</v>
      </c>
      <c r="C23" s="10">
        <f>附表4财政拨款收入支出决算总表!G9</f>
        <v>0</v>
      </c>
      <c r="D23" s="11"/>
      <c r="E23" s="31">
        <f t="shared" si="3"/>
        <v>0</v>
      </c>
      <c r="F23" s="32"/>
      <c r="G23" s="33" t="s">
        <v>677</v>
      </c>
      <c r="H23" s="16" t="s">
        <v>677</v>
      </c>
      <c r="I23" s="33" t="s">
        <v>677</v>
      </c>
    </row>
    <row r="24" s="1" customFormat="1" spans="1:9">
      <c r="A24" s="9"/>
      <c r="B24" s="9" t="s">
        <v>688</v>
      </c>
      <c r="C24" s="10">
        <f>附表4财政拨款收入支出决算总表!G10</f>
        <v>0</v>
      </c>
      <c r="D24" s="11"/>
      <c r="E24" s="31">
        <f t="shared" si="3"/>
        <v>0</v>
      </c>
      <c r="F24" s="32"/>
      <c r="G24" s="33" t="s">
        <v>677</v>
      </c>
      <c r="H24" s="16" t="s">
        <v>677</v>
      </c>
      <c r="I24" s="33" t="s">
        <v>677</v>
      </c>
    </row>
    <row r="25" s="1" customFormat="1" spans="1:9">
      <c r="A25" s="9"/>
      <c r="B25" s="9" t="s">
        <v>689</v>
      </c>
      <c r="C25" s="10">
        <f>附表4财政拨款收入支出决算总表!G11</f>
        <v>0</v>
      </c>
      <c r="D25" s="11"/>
      <c r="E25" s="31">
        <f t="shared" si="3"/>
        <v>0</v>
      </c>
      <c r="F25" s="32"/>
      <c r="G25" s="33" t="s">
        <v>677</v>
      </c>
      <c r="H25" s="16" t="s">
        <v>677</v>
      </c>
      <c r="I25" s="33" t="s">
        <v>677</v>
      </c>
    </row>
    <row r="26" s="1" customFormat="1" spans="1:9">
      <c r="A26" s="9"/>
      <c r="B26" s="9" t="s">
        <v>690</v>
      </c>
      <c r="C26" s="10">
        <f>附表4财政拨款收入支出决算总表!G12</f>
        <v>0</v>
      </c>
      <c r="D26" s="11"/>
      <c r="E26" s="31">
        <f t="shared" si="3"/>
        <v>0</v>
      </c>
      <c r="F26" s="32"/>
      <c r="G26" s="33" t="s">
        <v>677</v>
      </c>
      <c r="H26" s="16" t="s">
        <v>677</v>
      </c>
      <c r="I26" s="33" t="s">
        <v>677</v>
      </c>
    </row>
    <row r="27" s="1" customFormat="1" spans="1:9">
      <c r="A27" s="9"/>
      <c r="B27" s="9" t="s">
        <v>691</v>
      </c>
      <c r="C27" s="10">
        <f>附表4财政拨款收入支出决算总表!G13</f>
        <v>0</v>
      </c>
      <c r="D27" s="11"/>
      <c r="E27" s="31">
        <f t="shared" si="3"/>
        <v>0</v>
      </c>
      <c r="F27" s="32"/>
      <c r="G27" s="33" t="s">
        <v>677</v>
      </c>
      <c r="H27" s="16" t="s">
        <v>677</v>
      </c>
      <c r="I27" s="33" t="s">
        <v>677</v>
      </c>
    </row>
    <row r="28" s="1" customFormat="1" spans="1:9">
      <c r="A28" s="9"/>
      <c r="B28" s="9" t="s">
        <v>692</v>
      </c>
      <c r="C28" s="10">
        <f>附表4财政拨款收入支出决算总表!G14</f>
        <v>0</v>
      </c>
      <c r="D28" s="11"/>
      <c r="E28" s="31">
        <f t="shared" si="3"/>
        <v>0</v>
      </c>
      <c r="F28" s="32"/>
      <c r="G28" s="33" t="s">
        <v>677</v>
      </c>
      <c r="H28" s="16" t="s">
        <v>677</v>
      </c>
      <c r="I28" s="33" t="s">
        <v>677</v>
      </c>
    </row>
    <row r="29" s="1" customFormat="1" spans="1:9">
      <c r="A29" s="9"/>
      <c r="B29" s="9" t="s">
        <v>693</v>
      </c>
      <c r="C29" s="10">
        <f>附表4财政拨款收入支出决算总表!G15</f>
        <v>41.52</v>
      </c>
      <c r="D29" s="11">
        <v>41.52</v>
      </c>
      <c r="E29" s="31">
        <f t="shared" si="3"/>
        <v>0.00947882446139411</v>
      </c>
      <c r="F29" s="32"/>
      <c r="G29" s="33" t="s">
        <v>677</v>
      </c>
      <c r="H29" s="16" t="s">
        <v>677</v>
      </c>
      <c r="I29" s="33" t="s">
        <v>677</v>
      </c>
    </row>
    <row r="30" s="1" customFormat="1" spans="1:9">
      <c r="A30" s="9"/>
      <c r="B30" s="9" t="s">
        <v>694</v>
      </c>
      <c r="C30" s="10">
        <f>附表4财政拨款收入支出决算总表!G16</f>
        <v>23.49</v>
      </c>
      <c r="D30" s="11">
        <v>23.49</v>
      </c>
      <c r="E30" s="31">
        <f t="shared" si="3"/>
        <v>0.00536265863675693</v>
      </c>
      <c r="F30" s="32"/>
      <c r="G30" s="33" t="s">
        <v>677</v>
      </c>
      <c r="H30" s="16" t="s">
        <v>677</v>
      </c>
      <c r="I30" s="33" t="s">
        <v>677</v>
      </c>
    </row>
    <row r="31" s="1" customFormat="1" spans="1:9">
      <c r="A31" s="9"/>
      <c r="B31" s="9" t="s">
        <v>695</v>
      </c>
      <c r="C31" s="10">
        <f>附表4财政拨款收入支出决算总表!G17</f>
        <v>0</v>
      </c>
      <c r="D31" s="11"/>
      <c r="E31" s="31">
        <f t="shared" si="3"/>
        <v>0</v>
      </c>
      <c r="F31" s="32"/>
      <c r="G31" s="33" t="s">
        <v>677</v>
      </c>
      <c r="H31" s="16" t="s">
        <v>677</v>
      </c>
      <c r="I31" s="33" t="s">
        <v>677</v>
      </c>
    </row>
    <row r="32" s="1" customFormat="1" spans="1:9">
      <c r="A32" s="9"/>
      <c r="B32" s="9" t="s">
        <v>696</v>
      </c>
      <c r="C32" s="10">
        <f>附表4财政拨款收入支出决算总表!G18</f>
        <v>3870.33</v>
      </c>
      <c r="D32" s="11">
        <v>3870.33</v>
      </c>
      <c r="E32" s="31">
        <f t="shared" si="3"/>
        <v>0.883578484529563</v>
      </c>
      <c r="F32" s="32"/>
      <c r="G32" s="33" t="s">
        <v>677</v>
      </c>
      <c r="H32" s="16" t="s">
        <v>677</v>
      </c>
      <c r="I32" s="33" t="s">
        <v>677</v>
      </c>
    </row>
    <row r="33" s="1" customFormat="1" spans="1:9">
      <c r="A33" s="9"/>
      <c r="B33" s="9" t="s">
        <v>697</v>
      </c>
      <c r="C33" s="10">
        <f>附表4财政拨款收入支出决算总表!G19</f>
        <v>0</v>
      </c>
      <c r="D33" s="11"/>
      <c r="E33" s="31">
        <f t="shared" si="3"/>
        <v>0</v>
      </c>
      <c r="F33" s="32"/>
      <c r="G33" s="33" t="s">
        <v>677</v>
      </c>
      <c r="H33" s="16" t="s">
        <v>677</v>
      </c>
      <c r="I33" s="33" t="s">
        <v>677</v>
      </c>
    </row>
    <row r="34" s="1" customFormat="1" spans="1:9">
      <c r="A34" s="9"/>
      <c r="B34" s="9" t="s">
        <v>698</v>
      </c>
      <c r="C34" s="10">
        <f>附表4财政拨款收入支出决算总表!G20</f>
        <v>0</v>
      </c>
      <c r="D34" s="11"/>
      <c r="E34" s="31">
        <f t="shared" si="3"/>
        <v>0</v>
      </c>
      <c r="F34" s="32"/>
      <c r="G34" s="33" t="s">
        <v>677</v>
      </c>
      <c r="H34" s="16" t="s">
        <v>677</v>
      </c>
      <c r="I34" s="33" t="s">
        <v>677</v>
      </c>
    </row>
    <row r="35" s="1" customFormat="1" spans="1:9">
      <c r="A35" s="9"/>
      <c r="B35" s="9" t="s">
        <v>699</v>
      </c>
      <c r="C35" s="10">
        <f>附表4财政拨款收入支出决算总表!G21</f>
        <v>0</v>
      </c>
      <c r="D35" s="11"/>
      <c r="E35" s="31">
        <f t="shared" si="3"/>
        <v>0</v>
      </c>
      <c r="F35" s="32"/>
      <c r="G35" s="33" t="s">
        <v>677</v>
      </c>
      <c r="H35" s="16" t="s">
        <v>677</v>
      </c>
      <c r="I35" s="33" t="s">
        <v>677</v>
      </c>
    </row>
    <row r="36" s="1" customFormat="1" spans="1:9">
      <c r="A36" s="9"/>
      <c r="B36" s="9" t="s">
        <v>700</v>
      </c>
      <c r="C36" s="10">
        <f>附表4财政拨款收入支出决算总表!G22</f>
        <v>0</v>
      </c>
      <c r="D36" s="11"/>
      <c r="E36" s="31">
        <f t="shared" si="3"/>
        <v>0</v>
      </c>
      <c r="F36" s="32"/>
      <c r="G36" s="33" t="s">
        <v>677</v>
      </c>
      <c r="H36" s="16" t="s">
        <v>677</v>
      </c>
      <c r="I36" s="33" t="s">
        <v>677</v>
      </c>
    </row>
    <row r="37" s="1" customFormat="1" spans="1:9">
      <c r="A37" s="9"/>
      <c r="B37" s="9" t="s">
        <v>701</v>
      </c>
      <c r="C37" s="10">
        <f>附表4财政拨款收入支出决算总表!G23</f>
        <v>0</v>
      </c>
      <c r="D37" s="11"/>
      <c r="E37" s="31">
        <f t="shared" si="3"/>
        <v>0</v>
      </c>
      <c r="F37" s="32"/>
      <c r="G37" s="33" t="s">
        <v>677</v>
      </c>
      <c r="H37" s="16" t="s">
        <v>677</v>
      </c>
      <c r="I37" s="33" t="s">
        <v>677</v>
      </c>
    </row>
    <row r="38" s="1" customFormat="1" spans="1:9">
      <c r="A38" s="9"/>
      <c r="B38" s="9" t="s">
        <v>702</v>
      </c>
      <c r="C38" s="10">
        <f>附表4财政拨款收入支出决算总表!G24</f>
        <v>0</v>
      </c>
      <c r="D38" s="11"/>
      <c r="E38" s="31">
        <f t="shared" si="3"/>
        <v>0</v>
      </c>
      <c r="F38" s="32"/>
      <c r="G38" s="33" t="s">
        <v>677</v>
      </c>
      <c r="H38" s="16" t="s">
        <v>677</v>
      </c>
      <c r="I38" s="33" t="s">
        <v>677</v>
      </c>
    </row>
    <row r="39" s="1" customFormat="1" spans="1:9">
      <c r="A39" s="9"/>
      <c r="B39" s="9" t="s">
        <v>703</v>
      </c>
      <c r="C39" s="10">
        <f>附表4财政拨款收入支出决算总表!G25</f>
        <v>0</v>
      </c>
      <c r="D39" s="11"/>
      <c r="E39" s="31">
        <f t="shared" si="3"/>
        <v>0</v>
      </c>
      <c r="F39" s="32"/>
      <c r="G39" s="33" t="s">
        <v>677</v>
      </c>
      <c r="H39" s="16" t="s">
        <v>677</v>
      </c>
      <c r="I39" s="33" t="s">
        <v>677</v>
      </c>
    </row>
    <row r="40" s="1" customFormat="1" spans="1:9">
      <c r="A40" s="9"/>
      <c r="B40" s="9" t="s">
        <v>704</v>
      </c>
      <c r="C40" s="10">
        <f>附表4财政拨款收入支出决算总表!G26</f>
        <v>24.95</v>
      </c>
      <c r="D40" s="11">
        <v>24.95</v>
      </c>
      <c r="E40" s="31">
        <f t="shared" si="3"/>
        <v>0.0056959699015362</v>
      </c>
      <c r="F40" s="32"/>
      <c r="G40" s="33" t="s">
        <v>677</v>
      </c>
      <c r="H40" s="16" t="s">
        <v>677</v>
      </c>
      <c r="I40" s="33" t="s">
        <v>677</v>
      </c>
    </row>
    <row r="41" s="1" customFormat="1" spans="1:9">
      <c r="A41" s="9"/>
      <c r="B41" s="9" t="s">
        <v>705</v>
      </c>
      <c r="C41" s="10">
        <f>附表4财政拨款收入支出决算总表!G27</f>
        <v>0</v>
      </c>
      <c r="D41" s="11"/>
      <c r="E41" s="31">
        <f t="shared" si="3"/>
        <v>0</v>
      </c>
      <c r="F41" s="32"/>
      <c r="G41" s="33" t="s">
        <v>677</v>
      </c>
      <c r="H41" s="16" t="s">
        <v>677</v>
      </c>
      <c r="I41" s="33" t="s">
        <v>677</v>
      </c>
    </row>
    <row r="42" s="1" customFormat="1" spans="1:9">
      <c r="A42" s="9"/>
      <c r="B42" s="9" t="s">
        <v>706</v>
      </c>
      <c r="C42" s="10">
        <f>附表4财政拨款收入支出决算总表!G28</f>
        <v>0</v>
      </c>
      <c r="D42" s="11"/>
      <c r="E42" s="31">
        <f t="shared" si="3"/>
        <v>0</v>
      </c>
      <c r="F42" s="32"/>
      <c r="G42" s="33" t="s">
        <v>677</v>
      </c>
      <c r="H42" s="16" t="s">
        <v>677</v>
      </c>
      <c r="I42" s="33" t="s">
        <v>677</v>
      </c>
    </row>
    <row r="43" s="1" customFormat="1" spans="1:9">
      <c r="A43" s="9"/>
      <c r="B43" s="9" t="s">
        <v>707</v>
      </c>
      <c r="C43" s="10">
        <f>附表4财政拨款收入支出决算总表!G29</f>
        <v>0</v>
      </c>
      <c r="D43" s="11"/>
      <c r="E43" s="31">
        <f t="shared" si="3"/>
        <v>0</v>
      </c>
      <c r="F43" s="32"/>
      <c r="G43" s="33" t="s">
        <v>677</v>
      </c>
      <c r="H43" s="16" t="s">
        <v>677</v>
      </c>
      <c r="I43" s="33" t="s">
        <v>677</v>
      </c>
    </row>
    <row r="44" s="1" customFormat="1" spans="1:9">
      <c r="A44" s="9"/>
      <c r="B44" s="9" t="s">
        <v>420</v>
      </c>
      <c r="C44" s="10">
        <f>附表4财政拨款收入支出决算总表!G30</f>
        <v>0</v>
      </c>
      <c r="D44" s="11"/>
      <c r="E44" s="31">
        <f t="shared" si="3"/>
        <v>0</v>
      </c>
      <c r="F44" s="32"/>
      <c r="G44" s="33" t="s">
        <v>677</v>
      </c>
      <c r="H44" s="16" t="s">
        <v>677</v>
      </c>
      <c r="I44" s="33" t="s">
        <v>677</v>
      </c>
    </row>
    <row r="45" s="1" customFormat="1" spans="1:9">
      <c r="A45" s="9"/>
      <c r="B45" s="9" t="s">
        <v>708</v>
      </c>
      <c r="C45" s="10">
        <f>附表4财政拨款收入支出决算总表!G31</f>
        <v>0</v>
      </c>
      <c r="D45" s="11"/>
      <c r="E45" s="31">
        <f t="shared" si="3"/>
        <v>0</v>
      </c>
      <c r="F45" s="32"/>
      <c r="G45" s="33" t="s">
        <v>677</v>
      </c>
      <c r="H45" s="16" t="s">
        <v>677</v>
      </c>
      <c r="I45" s="33" t="s">
        <v>677</v>
      </c>
    </row>
    <row r="46" s="1" customFormat="1" spans="1:9">
      <c r="A46" s="9"/>
      <c r="B46" s="9" t="s">
        <v>709</v>
      </c>
      <c r="C46" s="10">
        <f>附表4财政拨款收入支出决算总表!G32</f>
        <v>0</v>
      </c>
      <c r="D46" s="11"/>
      <c r="E46" s="31">
        <f t="shared" si="3"/>
        <v>0</v>
      </c>
      <c r="F46" s="32"/>
      <c r="G46" s="33" t="s">
        <v>677</v>
      </c>
      <c r="H46" s="16" t="s">
        <v>677</v>
      </c>
      <c r="I46" s="33" t="s">
        <v>677</v>
      </c>
    </row>
    <row r="47" s="1" customFormat="1" spans="1:9">
      <c r="A47" s="9"/>
      <c r="B47" s="9" t="s">
        <v>710</v>
      </c>
      <c r="C47" s="10">
        <f>附表4财政拨款收入支出决算总表!G33</f>
        <v>0</v>
      </c>
      <c r="D47" s="11"/>
      <c r="E47" s="31">
        <f t="shared" si="3"/>
        <v>0</v>
      </c>
      <c r="F47" s="32"/>
      <c r="G47" s="33" t="s">
        <v>677</v>
      </c>
      <c r="H47" s="16" t="s">
        <v>677</v>
      </c>
      <c r="I47" s="33" t="s">
        <v>677</v>
      </c>
    </row>
    <row r="48" s="1" customFormat="1" spans="1:9">
      <c r="A48" s="9" t="s">
        <v>72</v>
      </c>
      <c r="B48" s="9"/>
      <c r="C48" s="34" t="s">
        <v>677</v>
      </c>
      <c r="D48" s="34" t="s">
        <v>677</v>
      </c>
      <c r="E48" s="35" t="s">
        <v>711</v>
      </c>
      <c r="F48" s="35" t="s">
        <v>712</v>
      </c>
      <c r="G48" s="35" t="s">
        <v>677</v>
      </c>
      <c r="H48" s="35" t="s">
        <v>677</v>
      </c>
      <c r="I48" s="35" t="s">
        <v>677</v>
      </c>
    </row>
    <row r="49" s="1" customFormat="1" spans="1:9">
      <c r="A49" s="36" t="s">
        <v>451</v>
      </c>
      <c r="B49" s="37" t="s">
        <v>713</v>
      </c>
      <c r="C49" s="10">
        <f>附表9“三公”经费、行政参公单位机关运行经费情况表!C7</f>
        <v>9.15</v>
      </c>
      <c r="D49" s="11">
        <v>9.15</v>
      </c>
      <c r="E49" s="35" t="s">
        <v>677</v>
      </c>
      <c r="F49" s="35" t="s">
        <v>677</v>
      </c>
      <c r="G49" s="35" t="s">
        <v>677</v>
      </c>
      <c r="H49" s="35" t="s">
        <v>677</v>
      </c>
      <c r="I49" s="35" t="s">
        <v>677</v>
      </c>
    </row>
    <row r="50" s="1" customFormat="1" spans="1:9">
      <c r="A50" s="36"/>
      <c r="B50" s="37" t="s">
        <v>457</v>
      </c>
      <c r="C50" s="10">
        <f>附表9“三公”经费、行政参公单位机关运行经费情况表!C8</f>
        <v>0</v>
      </c>
      <c r="D50" s="38">
        <f t="shared" ref="D50:D54" si="4">C50</f>
        <v>0</v>
      </c>
      <c r="E50" s="35" t="s">
        <v>677</v>
      </c>
      <c r="F50" s="35" t="s">
        <v>677</v>
      </c>
      <c r="G50" s="35" t="s">
        <v>677</v>
      </c>
      <c r="H50" s="35" t="s">
        <v>677</v>
      </c>
      <c r="I50" s="35" t="s">
        <v>677</v>
      </c>
    </row>
    <row r="51" s="1" customFormat="1" spans="1:9">
      <c r="A51" s="36"/>
      <c r="B51" s="37" t="s">
        <v>458</v>
      </c>
      <c r="C51" s="10">
        <f>附表9“三公”经费、行政参公单位机关运行经费情况表!C9</f>
        <v>8.2</v>
      </c>
      <c r="D51" s="38">
        <f t="shared" si="4"/>
        <v>8.2</v>
      </c>
      <c r="E51" s="35" t="s">
        <v>677</v>
      </c>
      <c r="F51" s="35" t="s">
        <v>677</v>
      </c>
      <c r="G51" s="35" t="s">
        <v>677</v>
      </c>
      <c r="H51" s="35" t="s">
        <v>677</v>
      </c>
      <c r="I51" s="35" t="s">
        <v>677</v>
      </c>
    </row>
    <row r="52" s="1" customFormat="1" spans="1:9">
      <c r="A52" s="36"/>
      <c r="B52" s="37" t="s">
        <v>459</v>
      </c>
      <c r="C52" s="10">
        <f>附表9“三公”经费、行政参公单位机关运行经费情况表!C10</f>
        <v>0</v>
      </c>
      <c r="D52" s="38">
        <f t="shared" si="4"/>
        <v>0</v>
      </c>
      <c r="E52" s="35" t="s">
        <v>677</v>
      </c>
      <c r="F52" s="35" t="s">
        <v>677</v>
      </c>
      <c r="G52" s="35" t="s">
        <v>677</v>
      </c>
      <c r="H52" s="35" t="s">
        <v>677</v>
      </c>
      <c r="I52" s="35" t="s">
        <v>677</v>
      </c>
    </row>
    <row r="53" s="1" customFormat="1" spans="1:9">
      <c r="A53" s="36"/>
      <c r="B53" s="37" t="s">
        <v>460</v>
      </c>
      <c r="C53" s="10">
        <f>附表9“三公”经费、行政参公单位机关运行经费情况表!C11</f>
        <v>8.2</v>
      </c>
      <c r="D53" s="38">
        <f t="shared" si="4"/>
        <v>8.2</v>
      </c>
      <c r="E53" s="35" t="s">
        <v>677</v>
      </c>
      <c r="F53" s="35" t="s">
        <v>677</v>
      </c>
      <c r="G53" s="35" t="s">
        <v>677</v>
      </c>
      <c r="H53" s="35" t="s">
        <v>677</v>
      </c>
      <c r="I53" s="35" t="s">
        <v>677</v>
      </c>
    </row>
    <row r="54" s="1" customFormat="1" spans="1:9">
      <c r="A54" s="39"/>
      <c r="B54" s="37" t="s">
        <v>461</v>
      </c>
      <c r="C54" s="10">
        <f>附表9“三公”经费、行政参公单位机关运行经费情况表!C12</f>
        <v>0.95</v>
      </c>
      <c r="D54" s="38">
        <f t="shared" si="4"/>
        <v>0.95</v>
      </c>
      <c r="E54" s="35" t="s">
        <v>677</v>
      </c>
      <c r="F54" s="35" t="s">
        <v>677</v>
      </c>
      <c r="G54" s="35" t="s">
        <v>677</v>
      </c>
      <c r="H54" s="35" t="s">
        <v>677</v>
      </c>
      <c r="I54" s="35" t="s">
        <v>677</v>
      </c>
    </row>
    <row r="55" s="1" customFormat="1" spans="1:9">
      <c r="A55" s="36" t="s">
        <v>231</v>
      </c>
      <c r="B55" s="37" t="s">
        <v>713</v>
      </c>
      <c r="C55" s="10">
        <f>附表9“三公”经费、行政参公单位机关运行经费情况表!D7</f>
        <v>7.38</v>
      </c>
      <c r="D55" s="11">
        <v>7.38</v>
      </c>
      <c r="E55" s="40">
        <f>D55/$D$49</f>
        <v>0.80655737704918</v>
      </c>
      <c r="F55" s="35" t="s">
        <v>677</v>
      </c>
      <c r="G55" s="13">
        <v>-1.77</v>
      </c>
      <c r="H55" s="14">
        <f t="shared" ref="H55:H57" si="5">G55/I55</f>
        <v>-0.19344262295082</v>
      </c>
      <c r="I55" s="10">
        <f t="shared" ref="I55:I57" si="6">D55-G55</f>
        <v>9.15</v>
      </c>
    </row>
    <row r="56" s="1" customFormat="1" spans="1:9">
      <c r="A56" s="36"/>
      <c r="B56" s="37" t="s">
        <v>457</v>
      </c>
      <c r="C56" s="10">
        <f>附表9“三公”经费、行政参公单位机关运行经费情况表!D8</f>
        <v>0</v>
      </c>
      <c r="D56" s="11"/>
      <c r="E56" s="40">
        <f>D56/$D$49</f>
        <v>0</v>
      </c>
      <c r="F56" s="40">
        <f>D56/$D$55</f>
        <v>0</v>
      </c>
      <c r="G56" s="13"/>
      <c r="H56" s="14" t="e">
        <f t="shared" si="5"/>
        <v>#DIV/0!</v>
      </c>
      <c r="I56" s="10">
        <f t="shared" si="6"/>
        <v>0</v>
      </c>
    </row>
    <row r="57" s="1" customFormat="1" ht="14" spans="1:9">
      <c r="A57" s="36"/>
      <c r="B57" s="37" t="s">
        <v>458</v>
      </c>
      <c r="C57" s="10">
        <f>附表9“三公”经费、行政参公单位机关运行经费情况表!D9</f>
        <v>6.45</v>
      </c>
      <c r="D57" s="41">
        <v>6.45</v>
      </c>
      <c r="E57" s="40">
        <f>D57/D51</f>
        <v>0.786585365853659</v>
      </c>
      <c r="F57" s="40">
        <f>D57/$D$55</f>
        <v>0.873983739837398</v>
      </c>
      <c r="G57" s="38">
        <v>-1.79</v>
      </c>
      <c r="H57" s="14">
        <f t="shared" si="5"/>
        <v>-0.217233009708738</v>
      </c>
      <c r="I57" s="10">
        <f t="shared" si="6"/>
        <v>8.24</v>
      </c>
    </row>
    <row r="58" s="1" customFormat="1" ht="14" spans="1:9">
      <c r="A58" s="36"/>
      <c r="B58" s="37" t="s">
        <v>459</v>
      </c>
      <c r="C58" s="10">
        <f>附表9“三公”经费、行政参公单位机关运行经费情况表!D10</f>
        <v>0</v>
      </c>
      <c r="D58" s="41"/>
      <c r="E58" s="15" t="s">
        <v>677</v>
      </c>
      <c r="F58" s="15" t="s">
        <v>677</v>
      </c>
      <c r="G58" s="34" t="s">
        <v>677</v>
      </c>
      <c r="H58" s="15" t="s">
        <v>677</v>
      </c>
      <c r="I58" s="34" t="s">
        <v>677</v>
      </c>
    </row>
    <row r="59" s="1" customFormat="1" ht="14" spans="1:9">
      <c r="A59" s="36"/>
      <c r="B59" s="37" t="s">
        <v>460</v>
      </c>
      <c r="C59" s="10">
        <f>附表9“三公”经费、行政参公单位机关运行经费情况表!D11</f>
        <v>6.45</v>
      </c>
      <c r="D59" s="41"/>
      <c r="E59" s="15" t="s">
        <v>677</v>
      </c>
      <c r="F59" s="15" t="s">
        <v>677</v>
      </c>
      <c r="G59" s="34" t="s">
        <v>677</v>
      </c>
      <c r="H59" s="15" t="s">
        <v>677</v>
      </c>
      <c r="I59" s="34" t="s">
        <v>677</v>
      </c>
    </row>
    <row r="60" s="1" customFormat="1" ht="14" spans="1:9">
      <c r="A60" s="36"/>
      <c r="B60" s="37" t="s">
        <v>461</v>
      </c>
      <c r="C60" s="10">
        <f>附表9“三公”经费、行政参公单位机关运行经费情况表!D12</f>
        <v>0.93</v>
      </c>
      <c r="D60" s="41">
        <v>0.93</v>
      </c>
      <c r="E60" s="40">
        <f>D60/D54</f>
        <v>0.978947368421053</v>
      </c>
      <c r="F60" s="40">
        <f>D60/D55</f>
        <v>0.126016260162602</v>
      </c>
      <c r="G60" s="13">
        <v>-0.02</v>
      </c>
      <c r="H60" s="14">
        <f>G60/I60</f>
        <v>-0.0210526315789474</v>
      </c>
      <c r="I60" s="10">
        <f>D60-G60</f>
        <v>0.95</v>
      </c>
    </row>
    <row r="61" s="1" customFormat="1" spans="1:9">
      <c r="A61" s="36"/>
      <c r="B61" s="37" t="s">
        <v>462</v>
      </c>
      <c r="C61" s="10">
        <f>附表9“三公”经费、行政参公单位机关运行经费情况表!D13</f>
        <v>0.93</v>
      </c>
      <c r="D61" s="11"/>
      <c r="E61" s="15" t="s">
        <v>677</v>
      </c>
      <c r="F61" s="15" t="s">
        <v>677</v>
      </c>
      <c r="G61" s="34" t="s">
        <v>677</v>
      </c>
      <c r="H61" s="15" t="s">
        <v>677</v>
      </c>
      <c r="I61" s="34" t="s">
        <v>677</v>
      </c>
    </row>
    <row r="62" s="1" customFormat="1" spans="1:9">
      <c r="A62" s="36"/>
      <c r="B62" s="37" t="s">
        <v>463</v>
      </c>
      <c r="C62" s="10">
        <f>附表9“三公”经费、行政参公单位机关运行经费情况表!D14</f>
        <v>0</v>
      </c>
      <c r="D62" s="11"/>
      <c r="E62" s="15" t="s">
        <v>677</v>
      </c>
      <c r="F62" s="15" t="s">
        <v>677</v>
      </c>
      <c r="G62" s="34" t="s">
        <v>677</v>
      </c>
      <c r="H62" s="15" t="s">
        <v>677</v>
      </c>
      <c r="I62" s="34" t="s">
        <v>677</v>
      </c>
    </row>
    <row r="63" s="1" customFormat="1" spans="1:9">
      <c r="A63" s="36"/>
      <c r="B63" s="37" t="s">
        <v>464</v>
      </c>
      <c r="C63" s="10">
        <f>附表9“三公”经费、行政参公单位机关运行经费情况表!D15</f>
        <v>0</v>
      </c>
      <c r="D63" s="11"/>
      <c r="E63" s="15" t="s">
        <v>677</v>
      </c>
      <c r="F63" s="15" t="s">
        <v>677</v>
      </c>
      <c r="G63" s="34" t="s">
        <v>677</v>
      </c>
      <c r="H63" s="35" t="s">
        <v>677</v>
      </c>
      <c r="I63" s="34" t="s">
        <v>677</v>
      </c>
    </row>
    <row r="64" s="1" customFormat="1" spans="1:9">
      <c r="A64" s="36"/>
      <c r="B64" s="37" t="s">
        <v>714</v>
      </c>
      <c r="C64" s="34" t="s">
        <v>677</v>
      </c>
      <c r="D64" s="34" t="s">
        <v>677</v>
      </c>
      <c r="E64" s="35" t="s">
        <v>677</v>
      </c>
      <c r="F64" s="15" t="s">
        <v>677</v>
      </c>
      <c r="G64" s="34" t="s">
        <v>677</v>
      </c>
      <c r="H64" s="35" t="s">
        <v>677</v>
      </c>
      <c r="I64" s="34" t="s">
        <v>677</v>
      </c>
    </row>
    <row r="65" s="1" customFormat="1" spans="1:9">
      <c r="A65" s="36"/>
      <c r="B65" s="37" t="s">
        <v>466</v>
      </c>
      <c r="C65" s="10">
        <f>附表9“三公”经费、行政参公单位机关运行经费情况表!D17</f>
        <v>0</v>
      </c>
      <c r="D65" s="11"/>
      <c r="E65" s="35" t="s">
        <v>677</v>
      </c>
      <c r="F65" s="15" t="s">
        <v>677</v>
      </c>
      <c r="G65" s="34" t="s">
        <v>677</v>
      </c>
      <c r="H65" s="35" t="s">
        <v>677</v>
      </c>
      <c r="I65" s="34" t="s">
        <v>677</v>
      </c>
    </row>
    <row r="66" s="1" customFormat="1" spans="1:9">
      <c r="A66" s="36"/>
      <c r="B66" s="37" t="s">
        <v>467</v>
      </c>
      <c r="C66" s="10">
        <f>附表9“三公”经费、行政参公单位机关运行经费情况表!D18</f>
        <v>0</v>
      </c>
      <c r="D66" s="11"/>
      <c r="E66" s="35" t="s">
        <v>677</v>
      </c>
      <c r="F66" s="35" t="s">
        <v>677</v>
      </c>
      <c r="G66" s="34" t="s">
        <v>677</v>
      </c>
      <c r="H66" s="35" t="s">
        <v>677</v>
      </c>
      <c r="I66" s="34" t="s">
        <v>677</v>
      </c>
    </row>
    <row r="67" s="1" customFormat="1" spans="1:9">
      <c r="A67" s="36"/>
      <c r="B67" s="37" t="s">
        <v>468</v>
      </c>
      <c r="C67" s="10">
        <f>附表9“三公”经费、行政参公单位机关运行经费情况表!D19</f>
        <v>0</v>
      </c>
      <c r="D67" s="11"/>
      <c r="E67" s="35" t="s">
        <v>677</v>
      </c>
      <c r="F67" s="35" t="s">
        <v>677</v>
      </c>
      <c r="G67" s="34" t="s">
        <v>677</v>
      </c>
      <c r="H67" s="35" t="s">
        <v>677</v>
      </c>
      <c r="I67" s="34" t="s">
        <v>677</v>
      </c>
    </row>
    <row r="68" s="1" customFormat="1" spans="1:9">
      <c r="A68" s="36"/>
      <c r="B68" s="37" t="s">
        <v>469</v>
      </c>
      <c r="C68" s="10">
        <f>附表9“三公”经费、行政参公单位机关运行经费情况表!D20</f>
        <v>10</v>
      </c>
      <c r="D68" s="11"/>
      <c r="E68" s="35" t="s">
        <v>677</v>
      </c>
      <c r="F68" s="35" t="s">
        <v>677</v>
      </c>
      <c r="G68" s="34" t="s">
        <v>677</v>
      </c>
      <c r="H68" s="35" t="s">
        <v>677</v>
      </c>
      <c r="I68" s="34" t="s">
        <v>677</v>
      </c>
    </row>
    <row r="69" s="1" customFormat="1" spans="1:9">
      <c r="A69" s="36"/>
      <c r="B69" s="37" t="s">
        <v>470</v>
      </c>
      <c r="C69" s="10">
        <f>附表9“三公”经费、行政参公单位机关运行经费情况表!D21</f>
        <v>23</v>
      </c>
      <c r="D69" s="11"/>
      <c r="E69" s="35" t="s">
        <v>677</v>
      </c>
      <c r="F69" s="35" t="s">
        <v>677</v>
      </c>
      <c r="G69" s="34" t="s">
        <v>677</v>
      </c>
      <c r="H69" s="35" t="s">
        <v>677</v>
      </c>
      <c r="I69" s="34" t="s">
        <v>677</v>
      </c>
    </row>
    <row r="70" s="1" customFormat="1" spans="1:9">
      <c r="A70" s="36"/>
      <c r="B70" s="37" t="s">
        <v>471</v>
      </c>
      <c r="C70" s="10">
        <f>附表9“三公”经费、行政参公单位机关运行经费情况表!D22</f>
        <v>0</v>
      </c>
      <c r="D70" s="11"/>
      <c r="E70" s="35" t="s">
        <v>677</v>
      </c>
      <c r="F70" s="35" t="s">
        <v>677</v>
      </c>
      <c r="G70" s="34" t="s">
        <v>677</v>
      </c>
      <c r="H70" s="35" t="s">
        <v>677</v>
      </c>
      <c r="I70" s="34" t="s">
        <v>677</v>
      </c>
    </row>
    <row r="71" s="1" customFormat="1" spans="1:9">
      <c r="A71" s="36"/>
      <c r="B71" s="37" t="s">
        <v>472</v>
      </c>
      <c r="C71" s="10">
        <f>附表9“三公”经费、行政参公单位机关运行经费情况表!D23</f>
        <v>231</v>
      </c>
      <c r="D71" s="11"/>
      <c r="E71" s="35" t="s">
        <v>677</v>
      </c>
      <c r="F71" s="35" t="s">
        <v>677</v>
      </c>
      <c r="G71" s="34" t="s">
        <v>677</v>
      </c>
      <c r="H71" s="35" t="s">
        <v>677</v>
      </c>
      <c r="I71" s="34" t="s">
        <v>677</v>
      </c>
    </row>
    <row r="72" s="1" customFormat="1" spans="1:9">
      <c r="A72" s="36"/>
      <c r="B72" s="37" t="s">
        <v>473</v>
      </c>
      <c r="C72" s="10">
        <f>附表9“三公”经费、行政参公单位机关运行经费情况表!D24</f>
        <v>0</v>
      </c>
      <c r="D72" s="11"/>
      <c r="E72" s="35" t="s">
        <v>677</v>
      </c>
      <c r="F72" s="35" t="s">
        <v>677</v>
      </c>
      <c r="G72" s="34" t="s">
        <v>677</v>
      </c>
      <c r="H72" s="35" t="s">
        <v>677</v>
      </c>
      <c r="I72" s="34" t="s">
        <v>677</v>
      </c>
    </row>
    <row r="73" s="1" customFormat="1" spans="1:9">
      <c r="A73" s="36"/>
      <c r="B73" s="37" t="s">
        <v>474</v>
      </c>
      <c r="C73" s="10">
        <f>附表9“三公”经费、行政参公单位机关运行经费情况表!D25</f>
        <v>0</v>
      </c>
      <c r="D73" s="11"/>
      <c r="E73" s="35" t="s">
        <v>677</v>
      </c>
      <c r="F73" s="35" t="s">
        <v>677</v>
      </c>
      <c r="G73" s="34" t="s">
        <v>677</v>
      </c>
      <c r="H73" s="35" t="s">
        <v>677</v>
      </c>
      <c r="I73" s="34" t="s">
        <v>677</v>
      </c>
    </row>
    <row r="74" s="1" customFormat="1" spans="1:9">
      <c r="A74" s="39"/>
      <c r="B74" s="37" t="s">
        <v>475</v>
      </c>
      <c r="C74" s="10">
        <f>附表9“三公”经费、行政参公单位机关运行经费情况表!D26</f>
        <v>0</v>
      </c>
      <c r="D74" s="11"/>
      <c r="E74" s="35" t="s">
        <v>677</v>
      </c>
      <c r="F74" s="35" t="s">
        <v>677</v>
      </c>
      <c r="G74" s="34" t="s">
        <v>677</v>
      </c>
      <c r="H74" s="15" t="s">
        <v>677</v>
      </c>
      <c r="I74" s="34" t="s">
        <v>677</v>
      </c>
    </row>
    <row r="75" s="1" customFormat="1" spans="1:9">
      <c r="A75" s="9"/>
      <c r="B75" s="44" t="s">
        <v>91</v>
      </c>
      <c r="C75" s="10">
        <f>附表9“三公”经费、行政参公单位机关运行经费情况表!D27</f>
        <v>0</v>
      </c>
      <c r="D75" s="11"/>
      <c r="E75" s="35" t="s">
        <v>677</v>
      </c>
      <c r="F75" s="35" t="s">
        <v>677</v>
      </c>
      <c r="G75" s="13"/>
      <c r="H75" s="14" t="e">
        <f>G75/I75</f>
        <v>#DIV/0!</v>
      </c>
      <c r="I75" s="10">
        <f>D75-G75</f>
        <v>0</v>
      </c>
    </row>
    <row r="76" s="1" customFormat="1" spans="1:9">
      <c r="A76" s="9"/>
      <c r="B76" s="37" t="s">
        <v>715</v>
      </c>
      <c r="C76" s="10">
        <f>附表9“三公”经费、行政参公单位机关运行经费情况表!D28</f>
        <v>0</v>
      </c>
      <c r="D76" s="11"/>
      <c r="E76" s="35" t="s">
        <v>677</v>
      </c>
      <c r="F76" s="35" t="s">
        <v>677</v>
      </c>
      <c r="G76" s="34" t="s">
        <v>677</v>
      </c>
      <c r="H76" s="15" t="s">
        <v>677</v>
      </c>
      <c r="I76" s="34" t="s">
        <v>677</v>
      </c>
    </row>
    <row r="77" s="1" customFormat="1" spans="1:9">
      <c r="A77" s="9"/>
      <c r="B77" s="37" t="s">
        <v>716</v>
      </c>
      <c r="C77" s="10">
        <f>附表9“三公”经费、行政参公单位机关运行经费情况表!D29</f>
        <v>0</v>
      </c>
      <c r="D77" s="11"/>
      <c r="E77" s="35" t="s">
        <v>677</v>
      </c>
      <c r="F77" s="35" t="s">
        <v>677</v>
      </c>
      <c r="G77" s="34" t="s">
        <v>677</v>
      </c>
      <c r="H77" s="15" t="s">
        <v>677</v>
      </c>
      <c r="I77" s="34" t="s">
        <v>677</v>
      </c>
    </row>
    <row r="78" s="1" customFormat="1" spans="1:9">
      <c r="A78" s="9"/>
      <c r="B78" s="9" t="s">
        <v>92</v>
      </c>
      <c r="C78" s="45" t="e">
        <f>'[1]附表10 国有资产占有使用情况表'!C8</f>
        <v>#REF!</v>
      </c>
      <c r="D78" s="46"/>
      <c r="E78" s="9"/>
      <c r="F78" s="9"/>
      <c r="G78" s="47">
        <v>2443.43</v>
      </c>
      <c r="H78" s="47"/>
      <c r="I78" s="9"/>
    </row>
    <row r="79" s="1" customFormat="1" spans="1:9">
      <c r="A79" s="9"/>
      <c r="B79" s="9" t="s">
        <v>93</v>
      </c>
      <c r="C79" s="45" t="e">
        <f>'[1]附表10 国有资产占有使用情况表'!D8</f>
        <v>#REF!</v>
      </c>
      <c r="D79" s="46"/>
      <c r="E79" s="9"/>
      <c r="F79" s="9"/>
      <c r="G79" s="47">
        <v>2393.76</v>
      </c>
      <c r="H79" s="47"/>
      <c r="I79" s="9"/>
    </row>
    <row r="80" s="1" customFormat="1" spans="1:9">
      <c r="A80" s="9"/>
      <c r="B80" s="9" t="s">
        <v>94</v>
      </c>
      <c r="C80" s="45" t="e">
        <f>'[1]附表10 国有资产占有使用情况表'!E8</f>
        <v>#REF!</v>
      </c>
      <c r="D80" s="46"/>
      <c r="E80" s="9"/>
      <c r="F80" s="9"/>
      <c r="G80" s="47">
        <f>-0.32</f>
        <v>-0.32</v>
      </c>
      <c r="H80" s="47"/>
      <c r="I80" s="9"/>
    </row>
    <row r="81" s="1" customFormat="1" spans="1:9">
      <c r="A81" s="9"/>
      <c r="B81" s="9" t="s">
        <v>99</v>
      </c>
      <c r="C81" s="45" t="e">
        <f>'[1]附表10 国有资产占有使用情况表'!J8</f>
        <v>#REF!</v>
      </c>
      <c r="D81" s="46"/>
      <c r="E81" s="9"/>
      <c r="F81" s="9"/>
      <c r="G81" s="47">
        <v>49.99</v>
      </c>
      <c r="H81" s="47"/>
      <c r="I81" s="9"/>
    </row>
    <row r="82" s="1" customFormat="1" spans="1:9">
      <c r="A82" s="9"/>
      <c r="B82" s="9" t="s">
        <v>100</v>
      </c>
      <c r="C82" s="45" t="e">
        <f>'[1]附表10 国有资产占有使用情况表'!K8</f>
        <v>#REF!</v>
      </c>
      <c r="D82" s="46"/>
      <c r="E82" s="9"/>
      <c r="F82" s="9"/>
      <c r="G82" s="47"/>
      <c r="H82" s="47"/>
      <c r="I82" s="9"/>
    </row>
    <row r="83" s="1" customFormat="1" spans="1:9">
      <c r="A83" s="9"/>
      <c r="B83" s="9" t="s">
        <v>101</v>
      </c>
      <c r="C83" s="45" t="e">
        <f>'[1]附表10 国有资产占有使用情况表'!L8</f>
        <v>#REF!</v>
      </c>
      <c r="D83" s="46"/>
      <c r="E83" s="9"/>
      <c r="F83" s="9"/>
      <c r="G83" s="47"/>
      <c r="H83" s="47"/>
      <c r="I83" s="9"/>
    </row>
    <row r="84" s="1" customFormat="1" spans="1:9">
      <c r="A84" s="9"/>
      <c r="B84" s="9" t="s">
        <v>102</v>
      </c>
      <c r="C84" s="45" t="e">
        <f>'[1]附表10 国有资产占有使用情况表'!M8</f>
        <v>#REF!</v>
      </c>
      <c r="D84" s="46"/>
      <c r="E84" s="9"/>
      <c r="F84" s="9"/>
      <c r="G84" s="47"/>
      <c r="H84" s="47"/>
      <c r="I84" s="9"/>
    </row>
  </sheetData>
  <mergeCells count="47">
    <mergeCell ref="E3:F3"/>
    <mergeCell ref="E4:F4"/>
    <mergeCell ref="E5:F5"/>
    <mergeCell ref="E6:F6"/>
    <mergeCell ref="E7:F7"/>
    <mergeCell ref="E8:F8"/>
    <mergeCell ref="E9:F9"/>
    <mergeCell ref="E10:F10"/>
    <mergeCell ref="E11:F11"/>
    <mergeCell ref="E12:F12"/>
    <mergeCell ref="E13:F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 ref="E41:F41"/>
    <mergeCell ref="E42:F42"/>
    <mergeCell ref="E43:F43"/>
    <mergeCell ref="E44:F44"/>
    <mergeCell ref="E45:F45"/>
    <mergeCell ref="E46:F46"/>
    <mergeCell ref="E47:F47"/>
    <mergeCell ref="A49:A54"/>
    <mergeCell ref="A55:A7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K40"/>
  <sheetViews>
    <sheetView workbookViewId="0">
      <pane ySplit="6" topLeftCell="A7" activePane="bottomLeft" state="frozen"/>
      <selection/>
      <selection pane="bottomLeft" activeCell="F7" sqref="F7:F32"/>
    </sheetView>
  </sheetViews>
  <sheetFormatPr defaultColWidth="9" defaultRowHeight="15"/>
  <cols>
    <col min="1" max="1" width="32.125" style="202" customWidth="1"/>
    <col min="2" max="2" width="5.55" style="202" customWidth="1"/>
    <col min="3" max="3" width="16.15" style="202" customWidth="1"/>
    <col min="4" max="4" width="29.5" style="202" customWidth="1"/>
    <col min="5" max="5" width="5.55" style="202" customWidth="1"/>
    <col min="6" max="6" width="16.15" style="202" customWidth="1"/>
    <col min="7" max="16384" width="9" style="202"/>
  </cols>
  <sheetData>
    <row r="1" s="201" customFormat="1" ht="36.3" customHeight="1" spans="1:6">
      <c r="A1" s="362" t="s">
        <v>112</v>
      </c>
      <c r="B1" s="362"/>
      <c r="C1" s="362"/>
      <c r="D1" s="362"/>
      <c r="E1" s="362"/>
      <c r="F1" s="362"/>
    </row>
    <row r="2" s="239" customFormat="1" ht="18" customHeight="1" spans="1:6">
      <c r="A2" s="346"/>
      <c r="B2" s="346"/>
      <c r="C2" s="346"/>
      <c r="D2" s="346"/>
      <c r="E2" s="346"/>
      <c r="F2" s="344" t="s">
        <v>113</v>
      </c>
    </row>
    <row r="3" s="239" customFormat="1" ht="18" customHeight="1" spans="1:6">
      <c r="A3" s="329" t="s">
        <v>114</v>
      </c>
      <c r="B3" s="346"/>
      <c r="C3" s="346"/>
      <c r="D3" s="347"/>
      <c r="E3" s="346"/>
      <c r="F3" s="344" t="s">
        <v>115</v>
      </c>
    </row>
    <row r="4" ht="21" customHeight="1" spans="1:6">
      <c r="A4" s="331" t="s">
        <v>15</v>
      </c>
      <c r="B4" s="332"/>
      <c r="C4" s="332"/>
      <c r="D4" s="332" t="s">
        <v>25</v>
      </c>
      <c r="E4" s="332"/>
      <c r="F4" s="332"/>
    </row>
    <row r="5" ht="18" customHeight="1" spans="1:6">
      <c r="A5" s="333" t="s">
        <v>116</v>
      </c>
      <c r="B5" s="334" t="s">
        <v>117</v>
      </c>
      <c r="C5" s="334" t="s">
        <v>118</v>
      </c>
      <c r="D5" s="334" t="s">
        <v>119</v>
      </c>
      <c r="E5" s="334" t="s">
        <v>117</v>
      </c>
      <c r="F5" s="335" t="s">
        <v>118</v>
      </c>
    </row>
    <row r="6" ht="18" customHeight="1" spans="1:6">
      <c r="A6" s="333" t="s">
        <v>120</v>
      </c>
      <c r="B6" s="334" t="s">
        <v>121</v>
      </c>
      <c r="C6" s="334" t="s">
        <v>122</v>
      </c>
      <c r="D6" s="334" t="s">
        <v>120</v>
      </c>
      <c r="E6" s="334" t="s">
        <v>121</v>
      </c>
      <c r="F6" s="335" t="s">
        <v>123</v>
      </c>
    </row>
    <row r="7" ht="21" customHeight="1" spans="1:6">
      <c r="A7" s="337" t="s">
        <v>124</v>
      </c>
      <c r="B7" s="335" t="s">
        <v>122</v>
      </c>
      <c r="C7" s="266">
        <v>4168.25</v>
      </c>
      <c r="D7" s="338" t="s">
        <v>125</v>
      </c>
      <c r="E7" s="335">
        <v>31</v>
      </c>
      <c r="F7" s="266">
        <v>420</v>
      </c>
    </row>
    <row r="8" ht="21" customHeight="1" spans="1:6">
      <c r="A8" s="337" t="s">
        <v>126</v>
      </c>
      <c r="B8" s="335" t="s">
        <v>123</v>
      </c>
      <c r="C8" s="266"/>
      <c r="D8" s="265" t="s">
        <v>127</v>
      </c>
      <c r="E8" s="335">
        <v>32</v>
      </c>
      <c r="F8" s="266"/>
    </row>
    <row r="9" ht="21" customHeight="1" spans="1:6">
      <c r="A9" s="337" t="s">
        <v>128</v>
      </c>
      <c r="B9" s="335" t="s">
        <v>129</v>
      </c>
      <c r="C9" s="363"/>
      <c r="D9" s="265" t="s">
        <v>130</v>
      </c>
      <c r="E9" s="335">
        <v>33</v>
      </c>
      <c r="F9" s="266"/>
    </row>
    <row r="10" ht="21" customHeight="1" spans="1:6">
      <c r="A10" s="337" t="s">
        <v>131</v>
      </c>
      <c r="B10" s="335" t="s">
        <v>132</v>
      </c>
      <c r="C10" s="363"/>
      <c r="D10" s="265" t="s">
        <v>133</v>
      </c>
      <c r="E10" s="335">
        <v>34</v>
      </c>
      <c r="F10" s="266"/>
    </row>
    <row r="11" ht="21" customHeight="1" spans="1:6">
      <c r="A11" s="337" t="s">
        <v>134</v>
      </c>
      <c r="B11" s="335" t="s">
        <v>135</v>
      </c>
      <c r="C11" s="363"/>
      <c r="D11" s="265" t="s">
        <v>136</v>
      </c>
      <c r="E11" s="335">
        <v>35</v>
      </c>
      <c r="F11" s="266"/>
    </row>
    <row r="12" ht="21" customHeight="1" spans="1:6">
      <c r="A12" s="337" t="s">
        <v>137</v>
      </c>
      <c r="B12" s="335" t="s">
        <v>138</v>
      </c>
      <c r="C12" s="363"/>
      <c r="D12" s="265" t="s">
        <v>139</v>
      </c>
      <c r="E12" s="335">
        <v>36</v>
      </c>
      <c r="F12" s="266"/>
    </row>
    <row r="13" ht="21" customHeight="1" spans="1:6">
      <c r="A13" s="337" t="s">
        <v>140</v>
      </c>
      <c r="B13" s="335" t="s">
        <v>141</v>
      </c>
      <c r="C13" s="363"/>
      <c r="D13" s="265" t="s">
        <v>142</v>
      </c>
      <c r="E13" s="335">
        <v>37</v>
      </c>
      <c r="F13" s="266"/>
    </row>
    <row r="14" ht="21" customHeight="1" spans="1:6">
      <c r="A14" s="337" t="s">
        <v>143</v>
      </c>
      <c r="B14" s="335" t="s">
        <v>144</v>
      </c>
      <c r="C14" s="266">
        <v>1700</v>
      </c>
      <c r="D14" s="265" t="s">
        <v>145</v>
      </c>
      <c r="E14" s="335">
        <v>38</v>
      </c>
      <c r="F14" s="266">
        <v>41.52</v>
      </c>
    </row>
    <row r="15" ht="21" customHeight="1" spans="1:6">
      <c r="A15" s="337" t="s">
        <v>121</v>
      </c>
      <c r="B15" s="335" t="s">
        <v>146</v>
      </c>
      <c r="C15" s="229"/>
      <c r="D15" s="265" t="s">
        <v>147</v>
      </c>
      <c r="E15" s="335">
        <v>39</v>
      </c>
      <c r="F15" s="266">
        <v>23.49</v>
      </c>
    </row>
    <row r="16" ht="21" customHeight="1" spans="1:6">
      <c r="A16" s="337" t="s">
        <v>121</v>
      </c>
      <c r="B16" s="335" t="s">
        <v>148</v>
      </c>
      <c r="C16" s="229"/>
      <c r="D16" s="265" t="s">
        <v>149</v>
      </c>
      <c r="E16" s="335">
        <v>40</v>
      </c>
      <c r="F16" s="266"/>
    </row>
    <row r="17" ht="21" customHeight="1" spans="1:6">
      <c r="A17" s="337" t="s">
        <v>121</v>
      </c>
      <c r="B17" s="335" t="s">
        <v>150</v>
      </c>
      <c r="C17" s="229"/>
      <c r="D17" s="265" t="s">
        <v>151</v>
      </c>
      <c r="E17" s="335">
        <v>41</v>
      </c>
      <c r="F17" s="266">
        <v>5570.33</v>
      </c>
    </row>
    <row r="18" ht="21" customHeight="1" spans="1:6">
      <c r="A18" s="337" t="s">
        <v>121</v>
      </c>
      <c r="B18" s="335" t="s">
        <v>152</v>
      </c>
      <c r="C18" s="229"/>
      <c r="D18" s="265" t="s">
        <v>153</v>
      </c>
      <c r="E18" s="335">
        <v>42</v>
      </c>
      <c r="F18" s="266"/>
    </row>
    <row r="19" ht="21" customHeight="1" spans="1:6">
      <c r="A19" s="337" t="s">
        <v>121</v>
      </c>
      <c r="B19" s="335" t="s">
        <v>154</v>
      </c>
      <c r="C19" s="229"/>
      <c r="D19" s="265" t="s">
        <v>155</v>
      </c>
      <c r="E19" s="335">
        <v>43</v>
      </c>
      <c r="F19" s="266"/>
    </row>
    <row r="20" ht="21" customHeight="1" spans="1:6">
      <c r="A20" s="337" t="s">
        <v>121</v>
      </c>
      <c r="B20" s="335" t="s">
        <v>156</v>
      </c>
      <c r="C20" s="229"/>
      <c r="D20" s="265" t="s">
        <v>157</v>
      </c>
      <c r="E20" s="335">
        <v>44</v>
      </c>
      <c r="F20" s="266"/>
    </row>
    <row r="21" ht="21" customHeight="1" spans="1:6">
      <c r="A21" s="337" t="s">
        <v>121</v>
      </c>
      <c r="B21" s="335" t="s">
        <v>158</v>
      </c>
      <c r="C21" s="229"/>
      <c r="D21" s="265" t="s">
        <v>159</v>
      </c>
      <c r="E21" s="335">
        <v>45</v>
      </c>
      <c r="F21" s="266"/>
    </row>
    <row r="22" ht="21" customHeight="1" spans="1:6">
      <c r="A22" s="337" t="s">
        <v>121</v>
      </c>
      <c r="B22" s="335" t="s">
        <v>160</v>
      </c>
      <c r="C22" s="229"/>
      <c r="D22" s="265" t="s">
        <v>161</v>
      </c>
      <c r="E22" s="335">
        <v>46</v>
      </c>
      <c r="F22" s="266"/>
    </row>
    <row r="23" ht="21" customHeight="1" spans="1:6">
      <c r="A23" s="337" t="s">
        <v>121</v>
      </c>
      <c r="B23" s="335" t="s">
        <v>162</v>
      </c>
      <c r="C23" s="229"/>
      <c r="D23" s="265" t="s">
        <v>163</v>
      </c>
      <c r="E23" s="335">
        <v>47</v>
      </c>
      <c r="F23" s="266"/>
    </row>
    <row r="24" ht="21" customHeight="1" spans="1:6">
      <c r="A24" s="337" t="s">
        <v>121</v>
      </c>
      <c r="B24" s="335" t="s">
        <v>164</v>
      </c>
      <c r="C24" s="229"/>
      <c r="D24" s="265" t="s">
        <v>165</v>
      </c>
      <c r="E24" s="335">
        <v>48</v>
      </c>
      <c r="F24" s="266"/>
    </row>
    <row r="25" ht="21" customHeight="1" spans="1:6">
      <c r="A25" s="337" t="s">
        <v>121</v>
      </c>
      <c r="B25" s="335" t="s">
        <v>166</v>
      </c>
      <c r="C25" s="229"/>
      <c r="D25" s="265" t="s">
        <v>167</v>
      </c>
      <c r="E25" s="335">
        <v>49</v>
      </c>
      <c r="F25" s="266">
        <v>24.95</v>
      </c>
    </row>
    <row r="26" ht="21" customHeight="1" spans="1:6">
      <c r="A26" s="337" t="s">
        <v>121</v>
      </c>
      <c r="B26" s="335" t="s">
        <v>168</v>
      </c>
      <c r="C26" s="229"/>
      <c r="D26" s="265" t="s">
        <v>169</v>
      </c>
      <c r="E26" s="335">
        <v>50</v>
      </c>
      <c r="F26" s="266"/>
    </row>
    <row r="27" ht="21" customHeight="1" spans="1:6">
      <c r="A27" s="337"/>
      <c r="B27" s="335" t="s">
        <v>170</v>
      </c>
      <c r="C27" s="229"/>
      <c r="D27" s="265" t="s">
        <v>171</v>
      </c>
      <c r="E27" s="335">
        <v>51</v>
      </c>
      <c r="F27" s="266"/>
    </row>
    <row r="28" ht="21" customHeight="1" spans="1:6">
      <c r="A28" s="337" t="s">
        <v>121</v>
      </c>
      <c r="B28" s="335" t="s">
        <v>172</v>
      </c>
      <c r="C28" s="229"/>
      <c r="D28" s="265" t="s">
        <v>173</v>
      </c>
      <c r="E28" s="335">
        <v>52</v>
      </c>
      <c r="F28" s="266"/>
    </row>
    <row r="29" ht="21" customHeight="1" spans="1:6">
      <c r="A29" s="337" t="s">
        <v>121</v>
      </c>
      <c r="B29" s="335" t="s">
        <v>174</v>
      </c>
      <c r="C29" s="229"/>
      <c r="D29" s="265" t="s">
        <v>175</v>
      </c>
      <c r="E29" s="335">
        <v>53</v>
      </c>
      <c r="F29" s="266"/>
    </row>
    <row r="30" ht="21" customHeight="1" spans="1:6">
      <c r="A30" s="337" t="s">
        <v>121</v>
      </c>
      <c r="B30" s="335" t="s">
        <v>176</v>
      </c>
      <c r="C30" s="229"/>
      <c r="D30" s="265" t="s">
        <v>177</v>
      </c>
      <c r="E30" s="335">
        <v>54</v>
      </c>
      <c r="F30" s="266"/>
    </row>
    <row r="31" ht="21" customHeight="1" spans="1:6">
      <c r="A31" s="337"/>
      <c r="B31" s="335" t="s">
        <v>178</v>
      </c>
      <c r="C31" s="229"/>
      <c r="D31" s="265" t="s">
        <v>179</v>
      </c>
      <c r="E31" s="335">
        <v>55</v>
      </c>
      <c r="F31" s="266"/>
    </row>
    <row r="32" ht="21" customHeight="1" spans="1:6">
      <c r="A32" s="337"/>
      <c r="B32" s="335" t="s">
        <v>180</v>
      </c>
      <c r="C32" s="229"/>
      <c r="D32" s="338" t="s">
        <v>181</v>
      </c>
      <c r="E32" s="335">
        <v>56</v>
      </c>
      <c r="F32" s="266"/>
    </row>
    <row r="33" s="361" customFormat="1" ht="21" customHeight="1" spans="1:6">
      <c r="A33" s="339" t="s">
        <v>182</v>
      </c>
      <c r="B33" s="340" t="s">
        <v>183</v>
      </c>
      <c r="C33" s="266">
        <v>5868.25</v>
      </c>
      <c r="D33" s="340" t="s">
        <v>184</v>
      </c>
      <c r="E33" s="340">
        <v>57</v>
      </c>
      <c r="F33" s="266">
        <v>6080.29</v>
      </c>
    </row>
    <row r="34" ht="21" customHeight="1" spans="1:6">
      <c r="A34" s="337" t="s">
        <v>185</v>
      </c>
      <c r="B34" s="335" t="s">
        <v>186</v>
      </c>
      <c r="C34" s="282"/>
      <c r="D34" s="338" t="s">
        <v>187</v>
      </c>
      <c r="E34" s="335">
        <v>58</v>
      </c>
      <c r="F34" s="282"/>
    </row>
    <row r="35" ht="21" customHeight="1" spans="1:6">
      <c r="A35" s="337" t="s">
        <v>188</v>
      </c>
      <c r="B35" s="335" t="s">
        <v>189</v>
      </c>
      <c r="C35" s="274">
        <v>212.04</v>
      </c>
      <c r="D35" s="338" t="s">
        <v>190</v>
      </c>
      <c r="E35" s="335">
        <v>59</v>
      </c>
      <c r="F35" s="274"/>
    </row>
    <row r="36" s="361" customFormat="1" ht="21" customHeight="1" spans="1:6">
      <c r="A36" s="339" t="s">
        <v>191</v>
      </c>
      <c r="B36" s="340" t="s">
        <v>192</v>
      </c>
      <c r="C36" s="274">
        <v>6080.29</v>
      </c>
      <c r="D36" s="340" t="s">
        <v>191</v>
      </c>
      <c r="E36" s="340">
        <v>60</v>
      </c>
      <c r="F36" s="274">
        <v>6080.29</v>
      </c>
    </row>
    <row r="37" s="345" customFormat="1" ht="21" customHeight="1" spans="1:11">
      <c r="A37" s="359" t="s">
        <v>193</v>
      </c>
      <c r="B37" s="359"/>
      <c r="C37" s="359"/>
      <c r="D37" s="359"/>
      <c r="E37" s="359"/>
      <c r="F37" s="359"/>
      <c r="G37" s="359"/>
      <c r="H37" s="359"/>
      <c r="I37" s="359"/>
      <c r="J37" s="359"/>
      <c r="K37" s="359"/>
    </row>
    <row r="38" s="345" customFormat="1" ht="21" customHeight="1" spans="1:11">
      <c r="A38" s="359" t="s">
        <v>194</v>
      </c>
      <c r="B38" s="359"/>
      <c r="C38" s="359"/>
      <c r="D38" s="359"/>
      <c r="E38" s="359"/>
      <c r="F38" s="359"/>
      <c r="G38" s="359"/>
      <c r="H38" s="359"/>
      <c r="I38" s="359"/>
      <c r="J38" s="359"/>
      <c r="K38" s="359"/>
    </row>
    <row r="39" s="345" customFormat="1" ht="21" customHeight="1" spans="1:11">
      <c r="A39" s="359"/>
      <c r="B39" s="359"/>
      <c r="C39" s="359"/>
      <c r="D39" s="359"/>
      <c r="E39" s="359"/>
      <c r="F39" s="359"/>
      <c r="G39" s="359"/>
      <c r="H39" s="359"/>
      <c r="I39" s="359"/>
      <c r="J39" s="359"/>
      <c r="K39" s="359"/>
    </row>
    <row r="40" spans="1:6">
      <c r="A40" s="364"/>
      <c r="B40" s="311"/>
      <c r="C40" s="311"/>
      <c r="D40" s="311"/>
      <c r="E40" s="311"/>
      <c r="F40" s="311"/>
    </row>
  </sheetData>
  <mergeCells count="3">
    <mergeCell ref="A1:F1"/>
    <mergeCell ref="A4:C4"/>
    <mergeCell ref="D4:F4"/>
  </mergeCells>
  <printOptions horizontalCentered="1"/>
  <pageMargins left="0.984251968503937" right="0.590551181102362" top="1.18110236220472" bottom="0.78740157480315" header="0.748031496062992" footer="0.196850393700787"/>
  <pageSetup paperSize="9" scale="77"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L237"/>
  <sheetViews>
    <sheetView workbookViewId="0">
      <pane xSplit="4" ySplit="9" topLeftCell="E10" activePane="bottomRight" state="frozen"/>
      <selection/>
      <selection pane="topRight"/>
      <selection pane="bottomLeft"/>
      <selection pane="bottomRight" activeCell="F9" sqref="F9:L9"/>
    </sheetView>
  </sheetViews>
  <sheetFormatPr defaultColWidth="9" defaultRowHeight="15"/>
  <cols>
    <col min="1" max="3" width="4.55" style="345" customWidth="1"/>
    <col min="4" max="4" width="27.4" style="345" customWidth="1"/>
    <col min="5" max="12" width="13.1" style="345" customWidth="1"/>
    <col min="13" max="16384" width="9" style="345"/>
  </cols>
  <sheetData>
    <row r="1" s="201" customFormat="1" ht="36" customHeight="1" spans="1:12">
      <c r="A1" s="185" t="s">
        <v>195</v>
      </c>
      <c r="B1" s="185"/>
      <c r="C1" s="185"/>
      <c r="D1" s="185"/>
      <c r="E1" s="185"/>
      <c r="F1" s="185"/>
      <c r="G1" s="185"/>
      <c r="H1" s="185"/>
      <c r="I1" s="185"/>
      <c r="J1" s="185"/>
      <c r="K1" s="185"/>
      <c r="L1" s="185"/>
    </row>
    <row r="2" s="256" customFormat="1" ht="18" customHeight="1" spans="1:12">
      <c r="A2" s="346"/>
      <c r="B2" s="346"/>
      <c r="C2" s="346"/>
      <c r="D2" s="346"/>
      <c r="E2" s="346"/>
      <c r="F2" s="346"/>
      <c r="G2" s="346"/>
      <c r="H2" s="346"/>
      <c r="I2" s="346"/>
      <c r="J2" s="346"/>
      <c r="K2" s="346"/>
      <c r="L2" s="118" t="s">
        <v>196</v>
      </c>
    </row>
    <row r="3" s="256" customFormat="1" ht="18" customHeight="1" spans="1:12">
      <c r="A3" s="329" t="s">
        <v>114</v>
      </c>
      <c r="B3" s="330"/>
      <c r="C3" s="330"/>
      <c r="D3" s="330"/>
      <c r="E3" s="330"/>
      <c r="F3" s="346"/>
      <c r="G3" s="347"/>
      <c r="H3" s="346"/>
      <c r="I3" s="346"/>
      <c r="J3" s="346"/>
      <c r="K3" s="346"/>
      <c r="L3" s="118" t="s">
        <v>115</v>
      </c>
    </row>
    <row r="4" s="355" customFormat="1" ht="18" customHeight="1" spans="1:12">
      <c r="A4" s="273" t="s">
        <v>116</v>
      </c>
      <c r="B4" s="273"/>
      <c r="C4" s="273" t="s">
        <v>121</v>
      </c>
      <c r="D4" s="273" t="s">
        <v>121</v>
      </c>
      <c r="E4" s="358" t="s">
        <v>182</v>
      </c>
      <c r="F4" s="358" t="s">
        <v>17</v>
      </c>
      <c r="G4" s="358" t="s">
        <v>18</v>
      </c>
      <c r="H4" s="358" t="s">
        <v>19</v>
      </c>
      <c r="I4" s="358"/>
      <c r="J4" s="358" t="s">
        <v>21</v>
      </c>
      <c r="K4" s="358" t="s">
        <v>22</v>
      </c>
      <c r="L4" s="358" t="s">
        <v>23</v>
      </c>
    </row>
    <row r="5" s="355" customFormat="1" ht="18" customHeight="1" spans="1:12">
      <c r="A5" s="358" t="s">
        <v>197</v>
      </c>
      <c r="B5" s="358"/>
      <c r="C5" s="358"/>
      <c r="D5" s="273" t="s">
        <v>198</v>
      </c>
      <c r="E5" s="358"/>
      <c r="F5" s="358" t="s">
        <v>121</v>
      </c>
      <c r="G5" s="358" t="s">
        <v>121</v>
      </c>
      <c r="H5" s="358"/>
      <c r="I5" s="358"/>
      <c r="J5" s="358" t="s">
        <v>121</v>
      </c>
      <c r="K5" s="358" t="s">
        <v>121</v>
      </c>
      <c r="L5" s="358" t="s">
        <v>199</v>
      </c>
    </row>
    <row r="6" s="355" customFormat="1" ht="18" customHeight="1" spans="1:12">
      <c r="A6" s="358"/>
      <c r="B6" s="358" t="s">
        <v>121</v>
      </c>
      <c r="C6" s="358" t="s">
        <v>121</v>
      </c>
      <c r="D6" s="273" t="s">
        <v>121</v>
      </c>
      <c r="E6" s="358" t="s">
        <v>121</v>
      </c>
      <c r="F6" s="358" t="s">
        <v>121</v>
      </c>
      <c r="G6" s="358" t="s">
        <v>121</v>
      </c>
      <c r="H6" s="358" t="s">
        <v>199</v>
      </c>
      <c r="I6" s="358" t="s">
        <v>20</v>
      </c>
      <c r="J6" s="358"/>
      <c r="K6" s="358" t="s">
        <v>121</v>
      </c>
      <c r="L6" s="358" t="s">
        <v>121</v>
      </c>
    </row>
    <row r="7" s="355" customFormat="1" ht="18" customHeight="1" spans="1:12">
      <c r="A7" s="358"/>
      <c r="B7" s="358" t="s">
        <v>121</v>
      </c>
      <c r="C7" s="358" t="s">
        <v>121</v>
      </c>
      <c r="D7" s="273" t="s">
        <v>121</v>
      </c>
      <c r="E7" s="358" t="s">
        <v>121</v>
      </c>
      <c r="F7" s="358" t="s">
        <v>121</v>
      </c>
      <c r="G7" s="358" t="s">
        <v>121</v>
      </c>
      <c r="H7" s="358"/>
      <c r="I7" s="358"/>
      <c r="J7" s="358" t="s">
        <v>121</v>
      </c>
      <c r="K7" s="358" t="s">
        <v>121</v>
      </c>
      <c r="L7" s="358" t="s">
        <v>121</v>
      </c>
    </row>
    <row r="8" s="235" customFormat="1" ht="18" customHeight="1" spans="1:12">
      <c r="A8" s="273" t="s">
        <v>200</v>
      </c>
      <c r="B8" s="273" t="s">
        <v>201</v>
      </c>
      <c r="C8" s="273" t="s">
        <v>202</v>
      </c>
      <c r="D8" s="273" t="s">
        <v>120</v>
      </c>
      <c r="E8" s="358" t="s">
        <v>122</v>
      </c>
      <c r="F8" s="358" t="s">
        <v>123</v>
      </c>
      <c r="G8" s="358" t="s">
        <v>129</v>
      </c>
      <c r="H8" s="358" t="s">
        <v>132</v>
      </c>
      <c r="I8" s="358" t="s">
        <v>135</v>
      </c>
      <c r="J8" s="358" t="s">
        <v>138</v>
      </c>
      <c r="K8" s="358" t="s">
        <v>141</v>
      </c>
      <c r="L8" s="358" t="s">
        <v>144</v>
      </c>
    </row>
    <row r="9" s="235" customFormat="1" ht="21" customHeight="1" spans="1:12">
      <c r="A9" s="273"/>
      <c r="B9" s="273" t="s">
        <v>121</v>
      </c>
      <c r="C9" s="273" t="s">
        <v>121</v>
      </c>
      <c r="D9" s="273" t="s">
        <v>203</v>
      </c>
      <c r="E9" s="274">
        <v>5868.25</v>
      </c>
      <c r="F9" s="274">
        <v>4168.25</v>
      </c>
      <c r="G9" s="274"/>
      <c r="H9" s="274"/>
      <c r="I9" s="274"/>
      <c r="J9" s="274"/>
      <c r="K9" s="274"/>
      <c r="L9" s="274">
        <v>1700</v>
      </c>
    </row>
    <row r="10" s="356" customFormat="1" ht="21" customHeight="1" spans="1:12">
      <c r="A10" s="271">
        <v>201</v>
      </c>
      <c r="B10" s="271"/>
      <c r="C10" s="271"/>
      <c r="D10" s="271" t="s">
        <v>46</v>
      </c>
      <c r="E10" s="274">
        <v>420</v>
      </c>
      <c r="F10" s="274">
        <v>420</v>
      </c>
      <c r="G10" s="274"/>
      <c r="H10" s="274"/>
      <c r="I10" s="274"/>
      <c r="J10" s="274"/>
      <c r="K10" s="274"/>
      <c r="L10" s="274"/>
    </row>
    <row r="11" s="356" customFormat="1" ht="21" customHeight="1" spans="1:12">
      <c r="A11" s="271">
        <v>20199</v>
      </c>
      <c r="B11" s="271"/>
      <c r="C11" s="271"/>
      <c r="D11" s="271" t="s">
        <v>204</v>
      </c>
      <c r="E11" s="274">
        <v>420</v>
      </c>
      <c r="F11" s="274">
        <v>420</v>
      </c>
      <c r="G11" s="274"/>
      <c r="H11" s="274"/>
      <c r="I11" s="274"/>
      <c r="J11" s="274"/>
      <c r="K11" s="274"/>
      <c r="L11" s="274"/>
    </row>
    <row r="12" s="356" customFormat="1" ht="21" customHeight="1" spans="1:12">
      <c r="A12" s="271">
        <v>2019999</v>
      </c>
      <c r="B12" s="271"/>
      <c r="C12" s="271"/>
      <c r="D12" s="271" t="s">
        <v>204</v>
      </c>
      <c r="E12" s="274">
        <v>420</v>
      </c>
      <c r="F12" s="274">
        <v>420</v>
      </c>
      <c r="G12" s="274"/>
      <c r="H12" s="274"/>
      <c r="I12" s="274"/>
      <c r="J12" s="274"/>
      <c r="K12" s="274"/>
      <c r="L12" s="274"/>
    </row>
    <row r="13" s="356" customFormat="1" ht="21" customHeight="1" spans="1:12">
      <c r="A13" s="271">
        <v>208</v>
      </c>
      <c r="B13" s="271"/>
      <c r="C13" s="271"/>
      <c r="D13" s="271" t="s">
        <v>53</v>
      </c>
      <c r="E13" s="274">
        <v>41.52</v>
      </c>
      <c r="F13" s="274">
        <v>41.52</v>
      </c>
      <c r="G13" s="274"/>
      <c r="H13" s="274"/>
      <c r="I13" s="274"/>
      <c r="J13" s="274"/>
      <c r="K13" s="274"/>
      <c r="L13" s="274"/>
    </row>
    <row r="14" s="356" customFormat="1" ht="21" customHeight="1" spans="1:12">
      <c r="A14" s="271">
        <v>20805</v>
      </c>
      <c r="B14" s="271"/>
      <c r="C14" s="271"/>
      <c r="D14" s="271" t="s">
        <v>205</v>
      </c>
      <c r="E14" s="274">
        <v>39.68</v>
      </c>
      <c r="F14" s="274">
        <v>39.68</v>
      </c>
      <c r="G14" s="274"/>
      <c r="H14" s="274"/>
      <c r="I14" s="274"/>
      <c r="J14" s="274"/>
      <c r="K14" s="274"/>
      <c r="L14" s="274"/>
    </row>
    <row r="15" s="356" customFormat="1" ht="21" customHeight="1" spans="1:12">
      <c r="A15" s="271">
        <v>2080502</v>
      </c>
      <c r="B15" s="271"/>
      <c r="C15" s="271"/>
      <c r="D15" s="271" t="s">
        <v>206</v>
      </c>
      <c r="E15" s="274">
        <v>2.32</v>
      </c>
      <c r="F15" s="274">
        <v>2.32</v>
      </c>
      <c r="G15" s="274"/>
      <c r="H15" s="274"/>
      <c r="I15" s="274"/>
      <c r="J15" s="274"/>
      <c r="K15" s="274"/>
      <c r="L15" s="274"/>
    </row>
    <row r="16" s="356" customFormat="1" ht="21" customHeight="1" spans="1:12">
      <c r="A16" s="351">
        <v>2080505</v>
      </c>
      <c r="B16" s="352"/>
      <c r="C16" s="353"/>
      <c r="D16" s="271" t="s">
        <v>207</v>
      </c>
      <c r="E16" s="274">
        <v>33.31</v>
      </c>
      <c r="F16" s="274">
        <v>33.31</v>
      </c>
      <c r="G16" s="274"/>
      <c r="H16" s="274"/>
      <c r="I16" s="274"/>
      <c r="J16" s="274"/>
      <c r="K16" s="274"/>
      <c r="L16" s="274"/>
    </row>
    <row r="17" s="356" customFormat="1" ht="21" customHeight="1" spans="1:12">
      <c r="A17" s="271">
        <v>2080506</v>
      </c>
      <c r="B17" s="271"/>
      <c r="C17" s="271"/>
      <c r="D17" s="271" t="s">
        <v>208</v>
      </c>
      <c r="E17" s="274">
        <v>4.05</v>
      </c>
      <c r="F17" s="274">
        <v>4.05</v>
      </c>
      <c r="G17" s="274"/>
      <c r="H17" s="274"/>
      <c r="I17" s="274"/>
      <c r="J17" s="274"/>
      <c r="K17" s="274"/>
      <c r="L17" s="274"/>
    </row>
    <row r="18" s="356" customFormat="1" ht="21" customHeight="1" spans="1:12">
      <c r="A18" s="271">
        <v>20899</v>
      </c>
      <c r="B18" s="271"/>
      <c r="C18" s="271"/>
      <c r="D18" s="271" t="s">
        <v>209</v>
      </c>
      <c r="E18" s="274">
        <v>1.84</v>
      </c>
      <c r="F18" s="274">
        <v>1.84</v>
      </c>
      <c r="G18" s="274"/>
      <c r="H18" s="274"/>
      <c r="I18" s="274"/>
      <c r="J18" s="274"/>
      <c r="K18" s="274"/>
      <c r="L18" s="274"/>
    </row>
    <row r="19" s="357" customFormat="1" ht="21" customHeight="1" spans="1:12">
      <c r="A19" s="271">
        <v>2089901</v>
      </c>
      <c r="B19" s="271"/>
      <c r="C19" s="271"/>
      <c r="D19" s="271" t="s">
        <v>209</v>
      </c>
      <c r="E19" s="274">
        <v>1.84</v>
      </c>
      <c r="F19" s="274">
        <v>1.84</v>
      </c>
      <c r="G19" s="274"/>
      <c r="H19" s="274"/>
      <c r="I19" s="274"/>
      <c r="J19" s="274"/>
      <c r="K19" s="274"/>
      <c r="L19" s="274"/>
    </row>
    <row r="20" s="357" customFormat="1" ht="21" customHeight="1" spans="1:12">
      <c r="A20" s="271">
        <v>210</v>
      </c>
      <c r="B20" s="271"/>
      <c r="C20" s="271"/>
      <c r="D20" s="271" t="s">
        <v>54</v>
      </c>
      <c r="E20" s="274">
        <v>23.49</v>
      </c>
      <c r="F20" s="274">
        <v>23.49</v>
      </c>
      <c r="G20" s="274"/>
      <c r="H20" s="274"/>
      <c r="I20" s="274"/>
      <c r="J20" s="274"/>
      <c r="K20" s="274"/>
      <c r="L20" s="274"/>
    </row>
    <row r="21" s="357" customFormat="1" ht="21" customHeight="1" spans="1:12">
      <c r="A21" s="271">
        <v>21011</v>
      </c>
      <c r="B21" s="271"/>
      <c r="C21" s="271"/>
      <c r="D21" s="271" t="s">
        <v>210</v>
      </c>
      <c r="E21" s="274">
        <v>23.49</v>
      </c>
      <c r="F21" s="274">
        <v>23.49</v>
      </c>
      <c r="G21" s="274"/>
      <c r="H21" s="274"/>
      <c r="I21" s="274"/>
      <c r="J21" s="274"/>
      <c r="K21" s="274"/>
      <c r="L21" s="274"/>
    </row>
    <row r="22" s="357" customFormat="1" ht="21" customHeight="1" spans="1:12">
      <c r="A22" s="271">
        <v>2101102</v>
      </c>
      <c r="B22" s="271"/>
      <c r="C22" s="271"/>
      <c r="D22" s="271" t="s">
        <v>211</v>
      </c>
      <c r="E22" s="274">
        <v>22.09</v>
      </c>
      <c r="F22" s="274">
        <v>22.09</v>
      </c>
      <c r="G22" s="274"/>
      <c r="H22" s="274"/>
      <c r="I22" s="274"/>
      <c r="J22" s="274"/>
      <c r="K22" s="274"/>
      <c r="L22" s="274"/>
    </row>
    <row r="23" s="357" customFormat="1" ht="21" customHeight="1" spans="1:12">
      <c r="A23" s="271">
        <v>2101103</v>
      </c>
      <c r="B23" s="271"/>
      <c r="C23" s="271"/>
      <c r="D23" s="271" t="s">
        <v>212</v>
      </c>
      <c r="E23" s="274">
        <v>1.39</v>
      </c>
      <c r="F23" s="274">
        <v>1.39</v>
      </c>
      <c r="G23" s="274"/>
      <c r="H23" s="274"/>
      <c r="I23" s="274"/>
      <c r="J23" s="274"/>
      <c r="K23" s="274"/>
      <c r="L23" s="274"/>
    </row>
    <row r="24" s="357" customFormat="1" ht="21" customHeight="1" spans="1:12">
      <c r="A24" s="271">
        <v>212</v>
      </c>
      <c r="B24" s="271"/>
      <c r="C24" s="271"/>
      <c r="D24" s="271" t="s">
        <v>56</v>
      </c>
      <c r="E24" s="274">
        <v>5358.29</v>
      </c>
      <c r="F24" s="274">
        <v>5358.29</v>
      </c>
      <c r="G24" s="274"/>
      <c r="H24" s="274"/>
      <c r="I24" s="274"/>
      <c r="J24" s="274"/>
      <c r="K24" s="274"/>
      <c r="L24" s="274">
        <v>1700</v>
      </c>
    </row>
    <row r="25" s="357" customFormat="1" ht="21" customHeight="1" spans="1:12">
      <c r="A25" s="271">
        <v>21201</v>
      </c>
      <c r="B25" s="271"/>
      <c r="C25" s="271"/>
      <c r="D25" s="271" t="s">
        <v>213</v>
      </c>
      <c r="E25" s="274">
        <v>4328.29</v>
      </c>
      <c r="F25" s="274">
        <v>4328.29</v>
      </c>
      <c r="G25" s="274"/>
      <c r="H25" s="274"/>
      <c r="I25" s="274"/>
      <c r="J25" s="274"/>
      <c r="K25" s="274"/>
      <c r="L25" s="274">
        <v>1670</v>
      </c>
    </row>
    <row r="26" s="357" customFormat="1" ht="21" customHeight="1" spans="1:12">
      <c r="A26" s="351">
        <v>2120199</v>
      </c>
      <c r="B26" s="352"/>
      <c r="C26" s="353"/>
      <c r="D26" s="271" t="s">
        <v>214</v>
      </c>
      <c r="E26" s="274">
        <v>4328.29</v>
      </c>
      <c r="F26" s="274">
        <v>4328.29</v>
      </c>
      <c r="G26" s="274"/>
      <c r="H26" s="274"/>
      <c r="I26" s="274"/>
      <c r="J26" s="274"/>
      <c r="K26" s="274"/>
      <c r="L26" s="274">
        <v>1670</v>
      </c>
    </row>
    <row r="27" s="357" customFormat="1" ht="21" customHeight="1" spans="1:12">
      <c r="A27" s="271">
        <v>21214</v>
      </c>
      <c r="B27" s="271"/>
      <c r="C27" s="271"/>
      <c r="D27" s="271" t="s">
        <v>215</v>
      </c>
      <c r="E27" s="274">
        <v>30</v>
      </c>
      <c r="F27" s="274"/>
      <c r="G27" s="274"/>
      <c r="H27" s="274"/>
      <c r="I27" s="274"/>
      <c r="J27" s="274"/>
      <c r="K27" s="274"/>
      <c r="L27" s="274">
        <v>30</v>
      </c>
    </row>
    <row r="28" s="357" customFormat="1" ht="21" customHeight="1" spans="1:12">
      <c r="A28" s="271">
        <v>2121499</v>
      </c>
      <c r="B28" s="271"/>
      <c r="C28" s="271"/>
      <c r="D28" s="271" t="s">
        <v>216</v>
      </c>
      <c r="E28" s="274">
        <v>30</v>
      </c>
      <c r="F28" s="274"/>
      <c r="G28" s="274"/>
      <c r="H28" s="274"/>
      <c r="I28" s="274"/>
      <c r="J28" s="274"/>
      <c r="K28" s="274"/>
      <c r="L28" s="274">
        <v>30</v>
      </c>
    </row>
    <row r="29" s="357" customFormat="1" ht="21" customHeight="1" spans="1:12">
      <c r="A29" s="271">
        <v>21299</v>
      </c>
      <c r="B29" s="271"/>
      <c r="C29" s="271"/>
      <c r="D29" s="271" t="s">
        <v>217</v>
      </c>
      <c r="E29" s="274">
        <v>1000</v>
      </c>
      <c r="F29" s="274">
        <v>1000</v>
      </c>
      <c r="G29" s="274"/>
      <c r="H29" s="274"/>
      <c r="I29" s="274"/>
      <c r="J29" s="274"/>
      <c r="K29" s="274"/>
      <c r="L29" s="274"/>
    </row>
    <row r="30" s="357" customFormat="1" ht="21" customHeight="1" spans="1:12">
      <c r="A30" s="351">
        <v>2129901</v>
      </c>
      <c r="B30" s="352"/>
      <c r="C30" s="353"/>
      <c r="D30" s="271" t="s">
        <v>217</v>
      </c>
      <c r="E30" s="274">
        <v>1000</v>
      </c>
      <c r="F30" s="274">
        <v>1000</v>
      </c>
      <c r="G30" s="274"/>
      <c r="H30" s="274"/>
      <c r="I30" s="274"/>
      <c r="J30" s="274"/>
      <c r="K30" s="274"/>
      <c r="L30" s="274"/>
    </row>
    <row r="31" s="357" customFormat="1" ht="21" customHeight="1" spans="1:12">
      <c r="A31" s="351">
        <v>221</v>
      </c>
      <c r="B31" s="352"/>
      <c r="C31" s="353"/>
      <c r="D31" s="271" t="s">
        <v>218</v>
      </c>
      <c r="E31" s="274">
        <v>24.95</v>
      </c>
      <c r="F31" s="274">
        <v>24.95</v>
      </c>
      <c r="G31" s="274"/>
      <c r="H31" s="274"/>
      <c r="I31" s="274"/>
      <c r="J31" s="274"/>
      <c r="K31" s="274"/>
      <c r="L31" s="274"/>
    </row>
    <row r="32" s="357" customFormat="1" ht="21" customHeight="1" spans="1:12">
      <c r="A32" s="351">
        <v>22102</v>
      </c>
      <c r="B32" s="352"/>
      <c r="C32" s="353"/>
      <c r="D32" s="271" t="s">
        <v>219</v>
      </c>
      <c r="E32" s="274">
        <v>24.95</v>
      </c>
      <c r="F32" s="274">
        <v>24.95</v>
      </c>
      <c r="G32" s="274"/>
      <c r="H32" s="274"/>
      <c r="I32" s="274"/>
      <c r="J32" s="274"/>
      <c r="K32" s="274"/>
      <c r="L32" s="274"/>
    </row>
    <row r="33" s="357" customFormat="1" ht="21" customHeight="1" spans="1:12">
      <c r="A33" s="351">
        <v>2210201</v>
      </c>
      <c r="B33" s="352"/>
      <c r="C33" s="353"/>
      <c r="D33" s="271" t="s">
        <v>220</v>
      </c>
      <c r="E33" s="274">
        <v>24.46</v>
      </c>
      <c r="F33" s="274">
        <v>24.46</v>
      </c>
      <c r="G33" s="274"/>
      <c r="H33" s="274"/>
      <c r="I33" s="274"/>
      <c r="J33" s="274"/>
      <c r="K33" s="274"/>
      <c r="L33" s="274"/>
    </row>
    <row r="34" s="357" customFormat="1" ht="21" customHeight="1" spans="1:12">
      <c r="A34" s="271">
        <v>2210203</v>
      </c>
      <c r="B34" s="271"/>
      <c r="C34" s="271"/>
      <c r="D34" s="271" t="s">
        <v>221</v>
      </c>
      <c r="E34" s="274">
        <v>0.49</v>
      </c>
      <c r="F34" s="274">
        <v>0.49</v>
      </c>
      <c r="G34" s="274"/>
      <c r="H34" s="274"/>
      <c r="I34" s="274"/>
      <c r="J34" s="274"/>
      <c r="K34" s="274"/>
      <c r="L34" s="274"/>
    </row>
    <row r="35" ht="21" customHeight="1" spans="1:12">
      <c r="A35" s="359" t="s">
        <v>222</v>
      </c>
      <c r="B35" s="359"/>
      <c r="C35" s="359"/>
      <c r="D35" s="359"/>
      <c r="E35" s="359"/>
      <c r="F35" s="359"/>
      <c r="G35" s="359"/>
      <c r="H35" s="359"/>
      <c r="I35" s="359"/>
      <c r="J35" s="359"/>
      <c r="K35" s="359"/>
      <c r="L35" s="360"/>
    </row>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19.9" customHeight="1"/>
    <row r="235" ht="19.9" customHeight="1"/>
    <row r="236" ht="19.9" customHeight="1"/>
    <row r="237" ht="19.9" customHeight="1"/>
  </sheetData>
  <mergeCells count="41">
    <mergeCell ref="A1:L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8:A9"/>
    <mergeCell ref="B8:B9"/>
    <mergeCell ref="C8:C9"/>
    <mergeCell ref="D5:D7"/>
    <mergeCell ref="E4:E7"/>
    <mergeCell ref="F4:F7"/>
    <mergeCell ref="G4:G7"/>
    <mergeCell ref="H6:H7"/>
    <mergeCell ref="I6:I7"/>
    <mergeCell ref="J4:J7"/>
    <mergeCell ref="K4:K7"/>
    <mergeCell ref="L4:L7"/>
    <mergeCell ref="H4:I5"/>
    <mergeCell ref="A5:C7"/>
  </mergeCells>
  <printOptions horizontalCentered="1"/>
  <pageMargins left="0.393700787401575" right="0.393700787401575" top="0.866141732283464" bottom="0.393700787401575" header="0.748031496062992" footer="0.196850393700787"/>
  <pageSetup paperSize="9" scale="89" fitToHeight="0"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pageSetUpPr fitToPage="1"/>
  </sheetPr>
  <dimension ref="A1:J181"/>
  <sheetViews>
    <sheetView workbookViewId="0">
      <selection activeCell="F9" sqref="F9:G9"/>
    </sheetView>
  </sheetViews>
  <sheetFormatPr defaultColWidth="9" defaultRowHeight="15"/>
  <cols>
    <col min="1" max="3" width="4.5" style="345" customWidth="1"/>
    <col min="4" max="4" width="32.55" style="345" customWidth="1"/>
    <col min="5" max="10" width="15.25" style="345" customWidth="1"/>
    <col min="11" max="16384" width="9" style="345"/>
  </cols>
  <sheetData>
    <row r="1" s="201" customFormat="1" ht="36" customHeight="1" spans="1:10">
      <c r="A1" s="185" t="s">
        <v>223</v>
      </c>
      <c r="B1" s="185"/>
      <c r="C1" s="185"/>
      <c r="D1" s="185"/>
      <c r="E1" s="185"/>
      <c r="F1" s="185"/>
      <c r="G1" s="185"/>
      <c r="H1" s="185"/>
      <c r="I1" s="185"/>
      <c r="J1" s="185"/>
    </row>
    <row r="2" s="256" customFormat="1" ht="18" customHeight="1" spans="1:10">
      <c r="A2" s="346"/>
      <c r="B2" s="346"/>
      <c r="C2" s="346"/>
      <c r="D2" s="346"/>
      <c r="E2" s="346"/>
      <c r="F2" s="346"/>
      <c r="G2" s="346"/>
      <c r="H2" s="346"/>
      <c r="I2" s="346"/>
      <c r="J2" s="118" t="s">
        <v>224</v>
      </c>
    </row>
    <row r="3" s="256" customFormat="1" ht="18.6" customHeight="1" spans="1:10">
      <c r="A3" s="329" t="s">
        <v>114</v>
      </c>
      <c r="B3" s="330"/>
      <c r="C3" s="330"/>
      <c r="D3" s="330"/>
      <c r="E3" s="330"/>
      <c r="F3" s="347"/>
      <c r="G3" s="346"/>
      <c r="H3" s="346"/>
      <c r="I3" s="346"/>
      <c r="J3" s="118" t="s">
        <v>115</v>
      </c>
    </row>
    <row r="4" s="202" customFormat="1" ht="18" customHeight="1" spans="1:10">
      <c r="A4" s="348" t="s">
        <v>116</v>
      </c>
      <c r="B4" s="349"/>
      <c r="C4" s="349" t="s">
        <v>121</v>
      </c>
      <c r="D4" s="349" t="s">
        <v>121</v>
      </c>
      <c r="E4" s="261" t="s">
        <v>184</v>
      </c>
      <c r="F4" s="261" t="s">
        <v>27</v>
      </c>
      <c r="G4" s="261" t="s">
        <v>30</v>
      </c>
      <c r="H4" s="261" t="s">
        <v>42</v>
      </c>
      <c r="I4" s="261" t="s">
        <v>43</v>
      </c>
      <c r="J4" s="261" t="s">
        <v>44</v>
      </c>
    </row>
    <row r="5" s="202" customFormat="1" ht="18" customHeight="1" spans="1:10">
      <c r="A5" s="262" t="s">
        <v>197</v>
      </c>
      <c r="B5" s="263"/>
      <c r="C5" s="263"/>
      <c r="D5" s="281" t="s">
        <v>198</v>
      </c>
      <c r="E5" s="263"/>
      <c r="F5" s="263" t="s">
        <v>121</v>
      </c>
      <c r="G5" s="263" t="s">
        <v>121</v>
      </c>
      <c r="H5" s="263" t="s">
        <v>121</v>
      </c>
      <c r="I5" s="263" t="s">
        <v>121</v>
      </c>
      <c r="J5" s="263" t="s">
        <v>121</v>
      </c>
    </row>
    <row r="6" s="202" customFormat="1" ht="18" customHeight="1" spans="1:10">
      <c r="A6" s="262"/>
      <c r="B6" s="263" t="s">
        <v>121</v>
      </c>
      <c r="C6" s="263" t="s">
        <v>121</v>
      </c>
      <c r="D6" s="281" t="s">
        <v>121</v>
      </c>
      <c r="E6" s="263" t="s">
        <v>121</v>
      </c>
      <c r="F6" s="263" t="s">
        <v>121</v>
      </c>
      <c r="G6" s="263" t="s">
        <v>121</v>
      </c>
      <c r="H6" s="263" t="s">
        <v>121</v>
      </c>
      <c r="I6" s="263" t="s">
        <v>121</v>
      </c>
      <c r="J6" s="263" t="s">
        <v>121</v>
      </c>
    </row>
    <row r="7" s="202" customFormat="1" ht="18" customHeight="1" spans="1:10">
      <c r="A7" s="262"/>
      <c r="B7" s="263" t="s">
        <v>121</v>
      </c>
      <c r="C7" s="263" t="s">
        <v>121</v>
      </c>
      <c r="D7" s="281" t="s">
        <v>121</v>
      </c>
      <c r="E7" s="263" t="s">
        <v>121</v>
      </c>
      <c r="F7" s="263" t="s">
        <v>121</v>
      </c>
      <c r="G7" s="263" t="s">
        <v>121</v>
      </c>
      <c r="H7" s="263" t="s">
        <v>121</v>
      </c>
      <c r="I7" s="263" t="s">
        <v>121</v>
      </c>
      <c r="J7" s="263" t="s">
        <v>121</v>
      </c>
    </row>
    <row r="8" s="202" customFormat="1" ht="18" customHeight="1" spans="1:10">
      <c r="A8" s="350" t="s">
        <v>200</v>
      </c>
      <c r="B8" s="281" t="s">
        <v>201</v>
      </c>
      <c r="C8" s="281" t="s">
        <v>202</v>
      </c>
      <c r="D8" s="281" t="s">
        <v>120</v>
      </c>
      <c r="E8" s="263" t="s">
        <v>122</v>
      </c>
      <c r="F8" s="263" t="s">
        <v>123</v>
      </c>
      <c r="G8" s="263" t="s">
        <v>129</v>
      </c>
      <c r="H8" s="263" t="s">
        <v>132</v>
      </c>
      <c r="I8" s="263" t="s">
        <v>135</v>
      </c>
      <c r="J8" s="263" t="s">
        <v>138</v>
      </c>
    </row>
    <row r="9" s="202" customFormat="1" ht="21" customHeight="1" spans="1:10">
      <c r="A9" s="350"/>
      <c r="B9" s="281" t="s">
        <v>121</v>
      </c>
      <c r="C9" s="281" t="s">
        <v>121</v>
      </c>
      <c r="D9" s="281" t="s">
        <v>203</v>
      </c>
      <c r="E9" s="266">
        <v>6080.29</v>
      </c>
      <c r="F9" s="266">
        <v>411.81</v>
      </c>
      <c r="G9" s="266">
        <v>5668.48</v>
      </c>
      <c r="H9" s="229"/>
      <c r="I9" s="229"/>
      <c r="J9" s="229"/>
    </row>
    <row r="10" s="202" customFormat="1" ht="20.7" customHeight="1" spans="1:10">
      <c r="A10" s="271">
        <v>201</v>
      </c>
      <c r="B10" s="271"/>
      <c r="C10" s="271"/>
      <c r="D10" s="271" t="s">
        <v>46</v>
      </c>
      <c r="E10" s="266">
        <v>420</v>
      </c>
      <c r="F10" s="266">
        <v>10.74</v>
      </c>
      <c r="G10" s="266">
        <v>409.26</v>
      </c>
      <c r="H10" s="266"/>
      <c r="I10" s="229"/>
      <c r="J10" s="229"/>
    </row>
    <row r="11" s="202" customFormat="1" ht="21" customHeight="1" spans="1:10">
      <c r="A11" s="271">
        <v>20199</v>
      </c>
      <c r="B11" s="271"/>
      <c r="C11" s="271"/>
      <c r="D11" s="271" t="s">
        <v>204</v>
      </c>
      <c r="E11" s="266">
        <v>420</v>
      </c>
      <c r="F11" s="266">
        <v>10.74</v>
      </c>
      <c r="G11" s="266">
        <v>409.26</v>
      </c>
      <c r="H11" s="266"/>
      <c r="I11" s="229"/>
      <c r="J11" s="229"/>
    </row>
    <row r="12" s="202" customFormat="1" ht="21" customHeight="1" spans="1:10">
      <c r="A12" s="271">
        <v>2019999</v>
      </c>
      <c r="B12" s="271"/>
      <c r="C12" s="271"/>
      <c r="D12" s="271" t="s">
        <v>204</v>
      </c>
      <c r="E12" s="266">
        <v>420</v>
      </c>
      <c r="F12" s="266">
        <v>10.74</v>
      </c>
      <c r="G12" s="266">
        <v>409.26</v>
      </c>
      <c r="H12" s="266"/>
      <c r="I12" s="229"/>
      <c r="J12" s="229"/>
    </row>
    <row r="13" s="202" customFormat="1" ht="21" customHeight="1" spans="1:10">
      <c r="A13" s="271">
        <v>208</v>
      </c>
      <c r="B13" s="271"/>
      <c r="C13" s="271"/>
      <c r="D13" s="271" t="s">
        <v>53</v>
      </c>
      <c r="E13" s="266">
        <v>41.52</v>
      </c>
      <c r="F13" s="266">
        <v>41.52</v>
      </c>
      <c r="G13" s="266"/>
      <c r="H13" s="266"/>
      <c r="I13" s="229"/>
      <c r="J13" s="229"/>
    </row>
    <row r="14" s="202" customFormat="1" ht="21" customHeight="1" spans="1:10">
      <c r="A14" s="271">
        <v>20805</v>
      </c>
      <c r="B14" s="271"/>
      <c r="C14" s="271"/>
      <c r="D14" s="271" t="s">
        <v>205</v>
      </c>
      <c r="E14" s="266">
        <v>39.68</v>
      </c>
      <c r="F14" s="266">
        <v>39.68</v>
      </c>
      <c r="G14" s="266"/>
      <c r="H14" s="266"/>
      <c r="I14" s="229"/>
      <c r="J14" s="229"/>
    </row>
    <row r="15" s="202" customFormat="1" ht="21" customHeight="1" spans="1:10">
      <c r="A15" s="271">
        <v>2080502</v>
      </c>
      <c r="B15" s="271"/>
      <c r="C15" s="271"/>
      <c r="D15" s="271" t="s">
        <v>206</v>
      </c>
      <c r="E15" s="266">
        <v>2.32</v>
      </c>
      <c r="F15" s="266">
        <v>2.32</v>
      </c>
      <c r="G15" s="266"/>
      <c r="H15" s="266"/>
      <c r="I15" s="229"/>
      <c r="J15" s="229"/>
    </row>
    <row r="16" ht="21" customHeight="1" spans="1:10">
      <c r="A16" s="351">
        <v>2080505</v>
      </c>
      <c r="B16" s="352"/>
      <c r="C16" s="353"/>
      <c r="D16" s="271" t="s">
        <v>207</v>
      </c>
      <c r="E16" s="266">
        <v>33.31</v>
      </c>
      <c r="F16" s="266">
        <v>33.31</v>
      </c>
      <c r="G16" s="266"/>
      <c r="H16" s="266"/>
      <c r="I16" s="229"/>
      <c r="J16" s="229"/>
    </row>
    <row r="17" ht="21" customHeight="1" spans="1:10">
      <c r="A17" s="271">
        <v>2080506</v>
      </c>
      <c r="B17" s="271"/>
      <c r="C17" s="271"/>
      <c r="D17" s="271" t="s">
        <v>208</v>
      </c>
      <c r="E17" s="266">
        <v>4.05</v>
      </c>
      <c r="F17" s="266">
        <v>4.05</v>
      </c>
      <c r="G17" s="266"/>
      <c r="H17" s="266"/>
      <c r="I17" s="229"/>
      <c r="J17" s="229"/>
    </row>
    <row r="18" ht="21" customHeight="1" spans="1:10">
      <c r="A18" s="271">
        <v>20899</v>
      </c>
      <c r="B18" s="271"/>
      <c r="C18" s="271"/>
      <c r="D18" s="271" t="s">
        <v>209</v>
      </c>
      <c r="E18" s="266">
        <v>1.84</v>
      </c>
      <c r="F18" s="266">
        <v>1.84</v>
      </c>
      <c r="G18" s="266"/>
      <c r="H18" s="266"/>
      <c r="I18" s="229"/>
      <c r="J18" s="229"/>
    </row>
    <row r="19" ht="21" customHeight="1" spans="1:10">
      <c r="A19" s="271">
        <v>2089901</v>
      </c>
      <c r="B19" s="271"/>
      <c r="C19" s="271"/>
      <c r="D19" s="271" t="s">
        <v>209</v>
      </c>
      <c r="E19" s="266">
        <v>1.84</v>
      </c>
      <c r="F19" s="266">
        <v>1.84</v>
      </c>
      <c r="G19" s="266"/>
      <c r="H19" s="266"/>
      <c r="I19" s="229"/>
      <c r="J19" s="229"/>
    </row>
    <row r="20" ht="21" customHeight="1" spans="1:10">
      <c r="A20" s="271">
        <v>210</v>
      </c>
      <c r="B20" s="271"/>
      <c r="C20" s="271"/>
      <c r="D20" s="271" t="s">
        <v>54</v>
      </c>
      <c r="E20" s="266">
        <v>23.49</v>
      </c>
      <c r="F20" s="266">
        <v>23.49</v>
      </c>
      <c r="G20" s="266"/>
      <c r="H20" s="266"/>
      <c r="I20" s="229"/>
      <c r="J20" s="229"/>
    </row>
    <row r="21" ht="21" customHeight="1" spans="1:10">
      <c r="A21" s="271">
        <v>21011</v>
      </c>
      <c r="B21" s="271"/>
      <c r="C21" s="271"/>
      <c r="D21" s="271" t="s">
        <v>210</v>
      </c>
      <c r="E21" s="266">
        <v>23.49</v>
      </c>
      <c r="F21" s="266">
        <v>23.49</v>
      </c>
      <c r="G21" s="266"/>
      <c r="H21" s="266"/>
      <c r="I21" s="229"/>
      <c r="J21" s="229"/>
    </row>
    <row r="22" ht="21" customHeight="1" spans="1:10">
      <c r="A22" s="271">
        <v>2101102</v>
      </c>
      <c r="B22" s="271"/>
      <c r="C22" s="271"/>
      <c r="D22" s="271" t="s">
        <v>211</v>
      </c>
      <c r="E22" s="266">
        <v>22.09</v>
      </c>
      <c r="F22" s="266">
        <v>22.09</v>
      </c>
      <c r="G22" s="266"/>
      <c r="H22" s="266"/>
      <c r="I22" s="229"/>
      <c r="J22" s="229"/>
    </row>
    <row r="23" ht="21" customHeight="1" spans="1:10">
      <c r="A23" s="271">
        <v>2101103</v>
      </c>
      <c r="B23" s="271"/>
      <c r="C23" s="271"/>
      <c r="D23" s="271" t="s">
        <v>212</v>
      </c>
      <c r="E23" s="266">
        <v>1.39</v>
      </c>
      <c r="F23" s="266">
        <v>1.39</v>
      </c>
      <c r="G23" s="266"/>
      <c r="H23" s="266"/>
      <c r="I23" s="229"/>
      <c r="J23" s="229"/>
    </row>
    <row r="24" ht="21" customHeight="1" spans="1:10">
      <c r="A24" s="271">
        <v>212</v>
      </c>
      <c r="B24" s="271"/>
      <c r="C24" s="271"/>
      <c r="D24" s="271" t="s">
        <v>56</v>
      </c>
      <c r="E24" s="266">
        <v>5570.33</v>
      </c>
      <c r="F24" s="266">
        <v>311.1</v>
      </c>
      <c r="G24" s="266">
        <v>5259.23</v>
      </c>
      <c r="H24" s="266"/>
      <c r="I24" s="229"/>
      <c r="J24" s="229"/>
    </row>
    <row r="25" ht="21" customHeight="1" spans="1:10">
      <c r="A25" s="271">
        <v>21201</v>
      </c>
      <c r="B25" s="271"/>
      <c r="C25" s="271"/>
      <c r="D25" s="271" t="s">
        <v>213</v>
      </c>
      <c r="E25" s="266">
        <v>4540.33</v>
      </c>
      <c r="F25" s="266">
        <v>311.1</v>
      </c>
      <c r="G25" s="266">
        <v>4229.23</v>
      </c>
      <c r="H25" s="266"/>
      <c r="I25" s="229"/>
      <c r="J25" s="229"/>
    </row>
    <row r="26" ht="21" customHeight="1" spans="1:10">
      <c r="A26" s="351">
        <v>2120199</v>
      </c>
      <c r="B26" s="352"/>
      <c r="C26" s="353"/>
      <c r="D26" s="271" t="s">
        <v>214</v>
      </c>
      <c r="E26" s="266">
        <v>4540.33</v>
      </c>
      <c r="F26" s="266">
        <v>311.1</v>
      </c>
      <c r="G26" s="266">
        <v>4229.23</v>
      </c>
      <c r="H26" s="266"/>
      <c r="I26" s="229"/>
      <c r="J26" s="229"/>
    </row>
    <row r="27" ht="21" customHeight="1" spans="1:10">
      <c r="A27" s="271">
        <v>21214</v>
      </c>
      <c r="B27" s="271"/>
      <c r="C27" s="271"/>
      <c r="D27" s="271" t="s">
        <v>215</v>
      </c>
      <c r="E27" s="266">
        <v>30</v>
      </c>
      <c r="F27" s="266"/>
      <c r="G27" s="266">
        <v>30</v>
      </c>
      <c r="H27" s="266"/>
      <c r="I27" s="229"/>
      <c r="J27" s="229"/>
    </row>
    <row r="28" ht="21" customHeight="1" spans="1:10">
      <c r="A28" s="271">
        <v>2121499</v>
      </c>
      <c r="B28" s="271"/>
      <c r="C28" s="271"/>
      <c r="D28" s="271" t="s">
        <v>216</v>
      </c>
      <c r="E28" s="266">
        <v>30</v>
      </c>
      <c r="F28" s="266"/>
      <c r="G28" s="266">
        <v>30</v>
      </c>
      <c r="H28" s="266"/>
      <c r="I28" s="229"/>
      <c r="J28" s="229"/>
    </row>
    <row r="29" ht="21" customHeight="1" spans="1:10">
      <c r="A29" s="271">
        <v>21299</v>
      </c>
      <c r="B29" s="271"/>
      <c r="C29" s="271"/>
      <c r="D29" s="271" t="s">
        <v>217</v>
      </c>
      <c r="E29" s="266">
        <v>1000</v>
      </c>
      <c r="F29" s="266"/>
      <c r="G29" s="266">
        <v>1000</v>
      </c>
      <c r="H29" s="266"/>
      <c r="I29" s="229"/>
      <c r="J29" s="229"/>
    </row>
    <row r="30" ht="21" customHeight="1" spans="1:10">
      <c r="A30" s="351">
        <v>2129901</v>
      </c>
      <c r="B30" s="352"/>
      <c r="C30" s="353"/>
      <c r="D30" s="271" t="s">
        <v>217</v>
      </c>
      <c r="E30" s="266">
        <v>1000</v>
      </c>
      <c r="F30" s="266"/>
      <c r="G30" s="266">
        <v>1000</v>
      </c>
      <c r="H30" s="266"/>
      <c r="I30" s="229"/>
      <c r="J30" s="229"/>
    </row>
    <row r="31" ht="21" customHeight="1" spans="1:10">
      <c r="A31" s="351">
        <v>221</v>
      </c>
      <c r="B31" s="352"/>
      <c r="C31" s="353"/>
      <c r="D31" s="271" t="s">
        <v>218</v>
      </c>
      <c r="E31" s="266">
        <v>24.95</v>
      </c>
      <c r="F31" s="266">
        <v>24.95</v>
      </c>
      <c r="G31" s="266"/>
      <c r="H31" s="266"/>
      <c r="I31" s="229"/>
      <c r="J31" s="229"/>
    </row>
    <row r="32" ht="21" customHeight="1" spans="1:10">
      <c r="A32" s="351">
        <v>22102</v>
      </c>
      <c r="B32" s="352"/>
      <c r="C32" s="353"/>
      <c r="D32" s="271" t="s">
        <v>219</v>
      </c>
      <c r="E32" s="266">
        <v>24.95</v>
      </c>
      <c r="F32" s="266">
        <v>24.95</v>
      </c>
      <c r="G32" s="266"/>
      <c r="H32" s="266"/>
      <c r="I32" s="229"/>
      <c r="J32" s="229"/>
    </row>
    <row r="33" ht="21" customHeight="1" spans="1:10">
      <c r="A33" s="351">
        <v>2210201</v>
      </c>
      <c r="B33" s="352"/>
      <c r="C33" s="353"/>
      <c r="D33" s="271" t="s">
        <v>220</v>
      </c>
      <c r="E33" s="266">
        <v>24.46</v>
      </c>
      <c r="F33" s="266">
        <v>24.46</v>
      </c>
      <c r="G33" s="266"/>
      <c r="H33" s="266"/>
      <c r="I33" s="229"/>
      <c r="J33" s="229"/>
    </row>
    <row r="34" ht="21" customHeight="1" spans="1:10">
      <c r="A34" s="271">
        <v>2210203</v>
      </c>
      <c r="B34" s="271"/>
      <c r="C34" s="271"/>
      <c r="D34" s="271" t="s">
        <v>221</v>
      </c>
      <c r="E34" s="266">
        <v>0.49</v>
      </c>
      <c r="F34" s="266">
        <v>0.49</v>
      </c>
      <c r="G34" s="266"/>
      <c r="H34" s="266"/>
      <c r="I34" s="229"/>
      <c r="J34" s="229"/>
    </row>
    <row r="35" s="202" customFormat="1" ht="21" customHeight="1" spans="1:10">
      <c r="A35" s="354" t="s">
        <v>225</v>
      </c>
      <c r="B35" s="354"/>
      <c r="C35" s="354"/>
      <c r="D35" s="354"/>
      <c r="E35" s="354"/>
      <c r="F35" s="354"/>
      <c r="G35" s="354"/>
      <c r="H35" s="354"/>
      <c r="I35" s="354"/>
      <c r="J35" s="354"/>
    </row>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19.9" customHeight="1"/>
    <row r="179" ht="19.9" customHeight="1"/>
    <row r="180" ht="19.9" customHeight="1"/>
    <row r="181" ht="19.9" customHeight="1"/>
  </sheetData>
  <mergeCells count="38">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8:A9"/>
    <mergeCell ref="B8:B9"/>
    <mergeCell ref="C8:C9"/>
    <mergeCell ref="D5:D7"/>
    <mergeCell ref="E4:E7"/>
    <mergeCell ref="F4:F7"/>
    <mergeCell ref="G4:G7"/>
    <mergeCell ref="H4:H7"/>
    <mergeCell ref="I4:I7"/>
    <mergeCell ref="J4:J7"/>
    <mergeCell ref="A5:C7"/>
  </mergeCells>
  <printOptions horizontalCentered="1"/>
  <pageMargins left="0.47244094488189" right="0.47244094488189" top="0.866141732283464" bottom="0.393700787401575" header="0.748031496062992" footer="0.196850393700787"/>
  <pageSetup paperSize="9" scale="93" fitToHeight="0"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pageSetUpPr fitToPage="1"/>
  </sheetPr>
  <dimension ref="A1:I40"/>
  <sheetViews>
    <sheetView workbookViewId="0">
      <pane ySplit="7" topLeftCell="A32" activePane="bottomLeft" state="frozen"/>
      <selection/>
      <selection pane="bottomLeft" activeCell="L45" sqref="L45"/>
    </sheetView>
  </sheetViews>
  <sheetFormatPr defaultColWidth="9" defaultRowHeight="15"/>
  <cols>
    <col min="1" max="1" width="30.55" style="202" customWidth="1"/>
    <col min="2" max="2" width="5.5" style="202" customWidth="1"/>
    <col min="3" max="3" width="13.55" style="202" customWidth="1"/>
    <col min="4" max="4" width="30.55" style="202" customWidth="1"/>
    <col min="5" max="5" width="5.5" style="202" customWidth="1"/>
    <col min="6" max="9" width="13.55" style="202" customWidth="1"/>
    <col min="10" max="16384" width="9" style="202"/>
  </cols>
  <sheetData>
    <row r="1" s="201" customFormat="1" ht="25.5" customHeight="1" spans="1:9">
      <c r="A1" s="185" t="s">
        <v>226</v>
      </c>
      <c r="B1" s="185"/>
      <c r="C1" s="185"/>
      <c r="D1" s="185"/>
      <c r="E1" s="185"/>
      <c r="F1" s="185"/>
      <c r="G1" s="185"/>
      <c r="H1" s="185"/>
      <c r="I1" s="185"/>
    </row>
    <row r="2" s="327" customFormat="1" ht="16" customHeight="1" spans="1:9">
      <c r="A2" s="204"/>
      <c r="B2" s="204"/>
      <c r="C2" s="204"/>
      <c r="D2" s="204"/>
      <c r="E2" s="204"/>
      <c r="F2" s="204"/>
      <c r="G2" s="204"/>
      <c r="H2" s="204"/>
      <c r="I2" s="344" t="s">
        <v>227</v>
      </c>
    </row>
    <row r="3" s="327" customFormat="1" ht="16" customHeight="1" spans="1:9">
      <c r="A3" s="329" t="s">
        <v>114</v>
      </c>
      <c r="B3" s="330"/>
      <c r="C3" s="330"/>
      <c r="D3" s="330"/>
      <c r="E3" s="330"/>
      <c r="F3" s="204"/>
      <c r="G3" s="204"/>
      <c r="H3" s="204"/>
      <c r="I3" s="344" t="s">
        <v>115</v>
      </c>
    </row>
    <row r="4" s="235" customFormat="1" ht="17.05" customHeight="1" spans="1:9">
      <c r="A4" s="331" t="s">
        <v>228</v>
      </c>
      <c r="B4" s="332"/>
      <c r="C4" s="332"/>
      <c r="D4" s="332" t="s">
        <v>229</v>
      </c>
      <c r="E4" s="332"/>
      <c r="F4" s="332" t="s">
        <v>121</v>
      </c>
      <c r="G4" s="332" t="s">
        <v>121</v>
      </c>
      <c r="H4" s="332"/>
      <c r="I4" s="332" t="s">
        <v>121</v>
      </c>
    </row>
    <row r="5" s="235" customFormat="1" ht="16" customHeight="1" spans="1:9">
      <c r="A5" s="333" t="s">
        <v>230</v>
      </c>
      <c r="B5" s="334" t="s">
        <v>117</v>
      </c>
      <c r="C5" s="334" t="s">
        <v>231</v>
      </c>
      <c r="D5" s="334" t="s">
        <v>232</v>
      </c>
      <c r="E5" s="334" t="s">
        <v>117</v>
      </c>
      <c r="F5" s="335" t="s">
        <v>203</v>
      </c>
      <c r="G5" s="334" t="s">
        <v>233</v>
      </c>
      <c r="H5" s="156" t="s">
        <v>234</v>
      </c>
      <c r="I5" s="156" t="s">
        <v>235</v>
      </c>
    </row>
    <row r="6" s="235" customFormat="1" ht="16" customHeight="1" spans="1:9">
      <c r="A6" s="333"/>
      <c r="B6" s="334" t="s">
        <v>121</v>
      </c>
      <c r="C6" s="334" t="s">
        <v>121</v>
      </c>
      <c r="D6" s="334" t="s">
        <v>121</v>
      </c>
      <c r="E6" s="334" t="s">
        <v>121</v>
      </c>
      <c r="F6" s="335" t="s">
        <v>199</v>
      </c>
      <c r="G6" s="334" t="s">
        <v>233</v>
      </c>
      <c r="H6" s="156"/>
      <c r="I6" s="156"/>
    </row>
    <row r="7" s="235" customFormat="1" ht="16" customHeight="1" spans="1:9">
      <c r="A7" s="336" t="s">
        <v>236</v>
      </c>
      <c r="B7" s="335" t="s">
        <v>121</v>
      </c>
      <c r="C7" s="335" t="s">
        <v>122</v>
      </c>
      <c r="D7" s="335" t="s">
        <v>236</v>
      </c>
      <c r="E7" s="335" t="s">
        <v>121</v>
      </c>
      <c r="F7" s="335" t="s">
        <v>123</v>
      </c>
      <c r="G7" s="335" t="s">
        <v>129</v>
      </c>
      <c r="H7" s="335" t="s">
        <v>132</v>
      </c>
      <c r="I7" s="335" t="s">
        <v>135</v>
      </c>
    </row>
    <row r="8" s="235" customFormat="1" ht="17.05" customHeight="1" spans="1:9">
      <c r="A8" s="337" t="s">
        <v>237</v>
      </c>
      <c r="B8" s="335" t="s">
        <v>122</v>
      </c>
      <c r="C8" s="266">
        <v>4168.25</v>
      </c>
      <c r="D8" s="265" t="s">
        <v>125</v>
      </c>
      <c r="E8" s="335">
        <v>33</v>
      </c>
      <c r="F8" s="266">
        <v>420</v>
      </c>
      <c r="G8" s="266">
        <v>420</v>
      </c>
      <c r="H8" s="266"/>
      <c r="I8" s="266"/>
    </row>
    <row r="9" s="235" customFormat="1" ht="17.05" customHeight="1" spans="1:9">
      <c r="A9" s="337" t="s">
        <v>238</v>
      </c>
      <c r="B9" s="335" t="s">
        <v>123</v>
      </c>
      <c r="C9" s="266"/>
      <c r="D9" s="265" t="s">
        <v>127</v>
      </c>
      <c r="E9" s="335">
        <v>34</v>
      </c>
      <c r="F9" s="266"/>
      <c r="G9" s="266"/>
      <c r="H9" s="266"/>
      <c r="I9" s="266"/>
    </row>
    <row r="10" s="235" customFormat="1" ht="17.05" customHeight="1" spans="1:9">
      <c r="A10" s="337" t="s">
        <v>239</v>
      </c>
      <c r="B10" s="335" t="s">
        <v>129</v>
      </c>
      <c r="C10" s="267"/>
      <c r="D10" s="265" t="s">
        <v>130</v>
      </c>
      <c r="E10" s="335">
        <v>35</v>
      </c>
      <c r="F10" s="266"/>
      <c r="G10" s="266"/>
      <c r="H10" s="266"/>
      <c r="I10" s="266"/>
    </row>
    <row r="11" s="235" customFormat="1" ht="17.05" customHeight="1" spans="1:9">
      <c r="A11" s="337" t="s">
        <v>121</v>
      </c>
      <c r="B11" s="335" t="s">
        <v>132</v>
      </c>
      <c r="C11" s="267"/>
      <c r="D11" s="265" t="s">
        <v>133</v>
      </c>
      <c r="E11" s="335">
        <v>36</v>
      </c>
      <c r="F11" s="266"/>
      <c r="G11" s="266"/>
      <c r="H11" s="266"/>
      <c r="I11" s="266"/>
    </row>
    <row r="12" s="235" customFormat="1" ht="17.05" customHeight="1" spans="1:9">
      <c r="A12" s="337" t="s">
        <v>121</v>
      </c>
      <c r="B12" s="335" t="s">
        <v>135</v>
      </c>
      <c r="C12" s="267"/>
      <c r="D12" s="265" t="s">
        <v>136</v>
      </c>
      <c r="E12" s="335">
        <v>37</v>
      </c>
      <c r="F12" s="266"/>
      <c r="G12" s="266"/>
      <c r="H12" s="266"/>
      <c r="I12" s="266"/>
    </row>
    <row r="13" s="235" customFormat="1" ht="17.05" customHeight="1" spans="1:9">
      <c r="A13" s="337" t="s">
        <v>121</v>
      </c>
      <c r="B13" s="335" t="s">
        <v>138</v>
      </c>
      <c r="C13" s="267"/>
      <c r="D13" s="265" t="s">
        <v>139</v>
      </c>
      <c r="E13" s="335">
        <v>38</v>
      </c>
      <c r="F13" s="266"/>
      <c r="G13" s="266"/>
      <c r="H13" s="266"/>
      <c r="I13" s="266"/>
    </row>
    <row r="14" s="235" customFormat="1" ht="17.05" customHeight="1" spans="1:9">
      <c r="A14" s="337" t="s">
        <v>121</v>
      </c>
      <c r="B14" s="335" t="s">
        <v>141</v>
      </c>
      <c r="C14" s="267"/>
      <c r="D14" s="265" t="s">
        <v>142</v>
      </c>
      <c r="E14" s="335">
        <v>39</v>
      </c>
      <c r="F14" s="266"/>
      <c r="G14" s="266"/>
      <c r="H14" s="266"/>
      <c r="I14" s="266"/>
    </row>
    <row r="15" s="235" customFormat="1" ht="17.05" customHeight="1" spans="1:9">
      <c r="A15" s="337" t="s">
        <v>121</v>
      </c>
      <c r="B15" s="335" t="s">
        <v>144</v>
      </c>
      <c r="C15" s="267"/>
      <c r="D15" s="265" t="s">
        <v>145</v>
      </c>
      <c r="E15" s="335">
        <v>40</v>
      </c>
      <c r="F15" s="266">
        <v>41.52</v>
      </c>
      <c r="G15" s="266">
        <v>41.52</v>
      </c>
      <c r="H15" s="266"/>
      <c r="I15" s="266"/>
    </row>
    <row r="16" s="235" customFormat="1" ht="17.05" customHeight="1" spans="1:9">
      <c r="A16" s="337" t="s">
        <v>121</v>
      </c>
      <c r="B16" s="335" t="s">
        <v>146</v>
      </c>
      <c r="C16" s="267"/>
      <c r="D16" s="265" t="s">
        <v>147</v>
      </c>
      <c r="E16" s="335">
        <v>41</v>
      </c>
      <c r="F16" s="266">
        <v>23.49</v>
      </c>
      <c r="G16" s="266">
        <v>23.49</v>
      </c>
      <c r="H16" s="266"/>
      <c r="I16" s="266"/>
    </row>
    <row r="17" s="235" customFormat="1" ht="17.05" customHeight="1" spans="1:9">
      <c r="A17" s="337" t="s">
        <v>121</v>
      </c>
      <c r="B17" s="335" t="s">
        <v>148</v>
      </c>
      <c r="C17" s="267"/>
      <c r="D17" s="265" t="s">
        <v>149</v>
      </c>
      <c r="E17" s="335">
        <v>42</v>
      </c>
      <c r="F17" s="266"/>
      <c r="G17" s="266"/>
      <c r="H17" s="266"/>
      <c r="I17" s="266"/>
    </row>
    <row r="18" s="235" customFormat="1" ht="17.05" customHeight="1" spans="1:9">
      <c r="A18" s="337" t="s">
        <v>121</v>
      </c>
      <c r="B18" s="335" t="s">
        <v>150</v>
      </c>
      <c r="C18" s="267"/>
      <c r="D18" s="265" t="s">
        <v>151</v>
      </c>
      <c r="E18" s="335">
        <v>43</v>
      </c>
      <c r="F18" s="266">
        <v>3870.33</v>
      </c>
      <c r="G18" s="266">
        <v>3870.33</v>
      </c>
      <c r="H18" s="266"/>
      <c r="I18" s="266"/>
    </row>
    <row r="19" s="235" customFormat="1" ht="17.05" customHeight="1" spans="1:9">
      <c r="A19" s="337" t="s">
        <v>121</v>
      </c>
      <c r="B19" s="335" t="s">
        <v>152</v>
      </c>
      <c r="C19" s="267"/>
      <c r="D19" s="265" t="s">
        <v>153</v>
      </c>
      <c r="E19" s="335">
        <v>44</v>
      </c>
      <c r="F19" s="266"/>
      <c r="G19" s="266"/>
      <c r="H19" s="266"/>
      <c r="I19" s="266"/>
    </row>
    <row r="20" s="235" customFormat="1" ht="17.05" customHeight="1" spans="1:9">
      <c r="A20" s="337" t="s">
        <v>121</v>
      </c>
      <c r="B20" s="335" t="s">
        <v>154</v>
      </c>
      <c r="C20" s="267"/>
      <c r="D20" s="265" t="s">
        <v>155</v>
      </c>
      <c r="E20" s="335">
        <v>45</v>
      </c>
      <c r="F20" s="266"/>
      <c r="G20" s="266"/>
      <c r="H20" s="266"/>
      <c r="I20" s="266"/>
    </row>
    <row r="21" s="235" customFormat="1" ht="17.05" customHeight="1" spans="1:9">
      <c r="A21" s="337" t="s">
        <v>121</v>
      </c>
      <c r="B21" s="335" t="s">
        <v>156</v>
      </c>
      <c r="C21" s="267"/>
      <c r="D21" s="265" t="s">
        <v>157</v>
      </c>
      <c r="E21" s="335">
        <v>46</v>
      </c>
      <c r="F21" s="266"/>
      <c r="G21" s="266"/>
      <c r="H21" s="266"/>
      <c r="I21" s="266"/>
    </row>
    <row r="22" s="235" customFormat="1" ht="17.05" customHeight="1" spans="1:9">
      <c r="A22" s="337" t="s">
        <v>121</v>
      </c>
      <c r="B22" s="335" t="s">
        <v>158</v>
      </c>
      <c r="C22" s="267"/>
      <c r="D22" s="265" t="s">
        <v>159</v>
      </c>
      <c r="E22" s="335">
        <v>47</v>
      </c>
      <c r="F22" s="266"/>
      <c r="G22" s="266"/>
      <c r="H22" s="266"/>
      <c r="I22" s="266"/>
    </row>
    <row r="23" s="235" customFormat="1" ht="17.05" customHeight="1" spans="1:9">
      <c r="A23" s="337" t="s">
        <v>121</v>
      </c>
      <c r="B23" s="335" t="s">
        <v>160</v>
      </c>
      <c r="C23" s="267"/>
      <c r="D23" s="265" t="s">
        <v>161</v>
      </c>
      <c r="E23" s="335">
        <v>48</v>
      </c>
      <c r="F23" s="266"/>
      <c r="G23" s="266"/>
      <c r="H23" s="266"/>
      <c r="I23" s="266"/>
    </row>
    <row r="24" s="235" customFormat="1" ht="17.05" customHeight="1" spans="1:9">
      <c r="A24" s="337" t="s">
        <v>121</v>
      </c>
      <c r="B24" s="335" t="s">
        <v>162</v>
      </c>
      <c r="C24" s="267"/>
      <c r="D24" s="265" t="s">
        <v>163</v>
      </c>
      <c r="E24" s="335">
        <v>49</v>
      </c>
      <c r="F24" s="266"/>
      <c r="G24" s="266"/>
      <c r="H24" s="266"/>
      <c r="I24" s="266"/>
    </row>
    <row r="25" s="235" customFormat="1" ht="17.05" customHeight="1" spans="1:9">
      <c r="A25" s="337" t="s">
        <v>121</v>
      </c>
      <c r="B25" s="335" t="s">
        <v>164</v>
      </c>
      <c r="C25" s="267"/>
      <c r="D25" s="265" t="s">
        <v>165</v>
      </c>
      <c r="E25" s="335">
        <v>50</v>
      </c>
      <c r="F25" s="266"/>
      <c r="G25" s="266"/>
      <c r="H25" s="266"/>
      <c r="I25" s="266"/>
    </row>
    <row r="26" s="235" customFormat="1" ht="17.05" customHeight="1" spans="1:9">
      <c r="A26" s="337" t="s">
        <v>121</v>
      </c>
      <c r="B26" s="335" t="s">
        <v>166</v>
      </c>
      <c r="C26" s="267"/>
      <c r="D26" s="265" t="s">
        <v>167</v>
      </c>
      <c r="E26" s="335">
        <v>51</v>
      </c>
      <c r="F26" s="266">
        <v>24.95</v>
      </c>
      <c r="G26" s="266">
        <v>24.95</v>
      </c>
      <c r="H26" s="266"/>
      <c r="I26" s="266"/>
    </row>
    <row r="27" s="235" customFormat="1" ht="17.05" customHeight="1" spans="1:9">
      <c r="A27" s="337" t="s">
        <v>121</v>
      </c>
      <c r="B27" s="335" t="s">
        <v>168</v>
      </c>
      <c r="C27" s="267"/>
      <c r="D27" s="265" t="s">
        <v>169</v>
      </c>
      <c r="E27" s="335">
        <v>52</v>
      </c>
      <c r="F27" s="266"/>
      <c r="G27" s="266"/>
      <c r="H27" s="266"/>
      <c r="I27" s="266"/>
    </row>
    <row r="28" s="235" customFormat="1" ht="17.05" customHeight="1" spans="1:9">
      <c r="A28" s="337" t="s">
        <v>121</v>
      </c>
      <c r="B28" s="335" t="s">
        <v>170</v>
      </c>
      <c r="C28" s="267"/>
      <c r="D28" s="265" t="s">
        <v>171</v>
      </c>
      <c r="E28" s="335">
        <v>53</v>
      </c>
      <c r="F28" s="266"/>
      <c r="G28" s="266"/>
      <c r="H28" s="266"/>
      <c r="I28" s="266"/>
    </row>
    <row r="29" s="235" customFormat="1" ht="17.1" customHeight="1" spans="1:9">
      <c r="A29" s="337" t="s">
        <v>121</v>
      </c>
      <c r="B29" s="335" t="s">
        <v>172</v>
      </c>
      <c r="C29" s="267"/>
      <c r="D29" s="265" t="s">
        <v>173</v>
      </c>
      <c r="E29" s="335">
        <v>54</v>
      </c>
      <c r="F29" s="266"/>
      <c r="G29" s="266"/>
      <c r="H29" s="266"/>
      <c r="I29" s="266"/>
    </row>
    <row r="30" s="235" customFormat="1" ht="17.05" customHeight="1" spans="1:9">
      <c r="A30" s="337" t="s">
        <v>121</v>
      </c>
      <c r="B30" s="335" t="s">
        <v>174</v>
      </c>
      <c r="C30" s="267"/>
      <c r="D30" s="265" t="s">
        <v>175</v>
      </c>
      <c r="E30" s="335">
        <v>55</v>
      </c>
      <c r="F30" s="266"/>
      <c r="G30" s="266"/>
      <c r="H30" s="266"/>
      <c r="I30" s="266"/>
    </row>
    <row r="31" s="235" customFormat="1" ht="17.05" customHeight="1" spans="1:9">
      <c r="A31" s="337"/>
      <c r="B31" s="335" t="s">
        <v>176</v>
      </c>
      <c r="C31" s="267"/>
      <c r="D31" s="265" t="s">
        <v>177</v>
      </c>
      <c r="E31" s="335">
        <v>56</v>
      </c>
      <c r="F31" s="266"/>
      <c r="G31" s="266"/>
      <c r="H31" s="266"/>
      <c r="I31" s="266"/>
    </row>
    <row r="32" s="235" customFormat="1" ht="17.05" customHeight="1" spans="1:9">
      <c r="A32" s="337"/>
      <c r="B32" s="335" t="s">
        <v>178</v>
      </c>
      <c r="C32" s="267"/>
      <c r="D32" s="338" t="s">
        <v>179</v>
      </c>
      <c r="E32" s="335">
        <v>57</v>
      </c>
      <c r="F32" s="266"/>
      <c r="G32" s="266"/>
      <c r="H32" s="266"/>
      <c r="I32" s="266"/>
    </row>
    <row r="33" s="235" customFormat="1" ht="17.05" customHeight="1" spans="1:9">
      <c r="A33" s="337"/>
      <c r="B33" s="335" t="s">
        <v>180</v>
      </c>
      <c r="C33" s="267"/>
      <c r="D33" s="338" t="s">
        <v>181</v>
      </c>
      <c r="E33" s="335">
        <v>58</v>
      </c>
      <c r="F33" s="266"/>
      <c r="G33" s="266"/>
      <c r="H33" s="266"/>
      <c r="I33" s="266"/>
    </row>
    <row r="34" s="328" customFormat="1" ht="17.05" customHeight="1" spans="1:9">
      <c r="A34" s="339" t="s">
        <v>182</v>
      </c>
      <c r="B34" s="340" t="s">
        <v>183</v>
      </c>
      <c r="C34" s="266">
        <v>4168.25</v>
      </c>
      <c r="D34" s="340" t="s">
        <v>184</v>
      </c>
      <c r="E34" s="340">
        <v>59</v>
      </c>
      <c r="F34" s="341">
        <v>4380.29</v>
      </c>
      <c r="G34" s="341">
        <v>4380.29</v>
      </c>
      <c r="H34" s="342"/>
      <c r="I34" s="342"/>
    </row>
    <row r="35" s="235" customFormat="1" ht="17.05" customHeight="1" spans="1:9">
      <c r="A35" s="337" t="s">
        <v>240</v>
      </c>
      <c r="B35" s="335" t="s">
        <v>186</v>
      </c>
      <c r="C35" s="266">
        <v>212.04</v>
      </c>
      <c r="D35" s="338" t="s">
        <v>241</v>
      </c>
      <c r="E35" s="335">
        <v>60</v>
      </c>
      <c r="F35" s="341"/>
      <c r="G35" s="341"/>
      <c r="H35" s="267"/>
      <c r="I35" s="267"/>
    </row>
    <row r="36" s="235" customFormat="1" ht="17.05" customHeight="1" spans="1:9">
      <c r="A36" s="337" t="s">
        <v>237</v>
      </c>
      <c r="B36" s="335" t="s">
        <v>189</v>
      </c>
      <c r="C36" s="266">
        <v>212.04</v>
      </c>
      <c r="D36" s="338"/>
      <c r="E36" s="335">
        <v>61</v>
      </c>
      <c r="F36" s="341"/>
      <c r="G36" s="341"/>
      <c r="H36" s="267"/>
      <c r="I36" s="267"/>
    </row>
    <row r="37" s="235" customFormat="1" ht="17.05" customHeight="1" spans="1:9">
      <c r="A37" s="337" t="s">
        <v>238</v>
      </c>
      <c r="B37" s="335" t="s">
        <v>192</v>
      </c>
      <c r="C37" s="266"/>
      <c r="D37" s="338" t="s">
        <v>121</v>
      </c>
      <c r="E37" s="335">
        <v>62</v>
      </c>
      <c r="F37" s="341"/>
      <c r="G37" s="341"/>
      <c r="H37" s="267"/>
      <c r="I37" s="267"/>
    </row>
    <row r="38" s="235" customFormat="1" ht="17.1" customHeight="1" spans="1:9">
      <c r="A38" s="337" t="s">
        <v>239</v>
      </c>
      <c r="B38" s="335" t="s">
        <v>242</v>
      </c>
      <c r="C38" s="266"/>
      <c r="D38" s="338"/>
      <c r="E38" s="335">
        <v>63</v>
      </c>
      <c r="F38" s="341"/>
      <c r="G38" s="341"/>
      <c r="H38" s="267"/>
      <c r="I38" s="267"/>
    </row>
    <row r="39" s="328" customFormat="1" ht="17.05" customHeight="1" spans="1:9">
      <c r="A39" s="339" t="s">
        <v>191</v>
      </c>
      <c r="B39" s="340" t="s">
        <v>243</v>
      </c>
      <c r="C39" s="266">
        <v>4380.29</v>
      </c>
      <c r="D39" s="340" t="s">
        <v>191</v>
      </c>
      <c r="E39" s="340">
        <v>64</v>
      </c>
      <c r="F39" s="341">
        <v>4380.29</v>
      </c>
      <c r="G39" s="341">
        <v>4380.29</v>
      </c>
      <c r="H39" s="343"/>
      <c r="I39" s="343"/>
    </row>
    <row r="40" ht="17.1" customHeight="1" spans="1:9">
      <c r="A40" s="310" t="s">
        <v>244</v>
      </c>
      <c r="B40" s="311"/>
      <c r="C40" s="311"/>
      <c r="D40" s="311"/>
      <c r="E40" s="311"/>
      <c r="F40" s="311"/>
      <c r="G40" s="311"/>
      <c r="H40" s="311"/>
      <c r="I40" s="311"/>
    </row>
  </sheetData>
  <mergeCells count="12">
    <mergeCell ref="A1:I1"/>
    <mergeCell ref="A4:C4"/>
    <mergeCell ref="D4:I4"/>
    <mergeCell ref="A5:A6"/>
    <mergeCell ref="B5:B6"/>
    <mergeCell ref="C5:C6"/>
    <mergeCell ref="D5:D6"/>
    <mergeCell ref="E5:E6"/>
    <mergeCell ref="F5:F6"/>
    <mergeCell ref="G5:G6"/>
    <mergeCell ref="H5:H6"/>
    <mergeCell ref="I5:I6"/>
  </mergeCells>
  <printOptions horizontalCentered="1"/>
  <pageMargins left="0.47244094488189" right="0.47244094488189" top="0.669291338582677" bottom="0.196850393700787" header="0.748031496062992" footer="0.196850393700787"/>
  <pageSetup paperSize="9" scale="81"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Q35"/>
  <sheetViews>
    <sheetView topLeftCell="E4" workbookViewId="0">
      <selection activeCell="E8" sqref="E8:M31"/>
    </sheetView>
  </sheetViews>
  <sheetFormatPr defaultColWidth="9" defaultRowHeight="14.25" customHeight="1"/>
  <cols>
    <col min="1" max="1" width="4.55" style="288" customWidth="1"/>
    <col min="2" max="3" width="3.75" style="288" customWidth="1"/>
    <col min="4" max="4" width="32.55" style="288" customWidth="1"/>
    <col min="5" max="17" width="10.55" style="288" customWidth="1"/>
    <col min="18" max="16384" width="9" style="288"/>
  </cols>
  <sheetData>
    <row r="1" s="284" customFormat="1" ht="36.3" customHeight="1" spans="1:17">
      <c r="A1" s="289" t="s">
        <v>245</v>
      </c>
      <c r="B1" s="289"/>
      <c r="C1" s="289"/>
      <c r="D1" s="289"/>
      <c r="E1" s="289"/>
      <c r="F1" s="289"/>
      <c r="G1" s="289"/>
      <c r="H1" s="289"/>
      <c r="I1" s="289"/>
      <c r="J1" s="289"/>
      <c r="K1" s="289"/>
      <c r="L1" s="289"/>
      <c r="M1" s="289"/>
      <c r="N1" s="289"/>
      <c r="O1" s="289"/>
      <c r="P1" s="289"/>
      <c r="Q1" s="289"/>
    </row>
    <row r="2" ht="18" customHeight="1" spans="1:17">
      <c r="A2" s="290"/>
      <c r="B2" s="290"/>
      <c r="C2" s="290"/>
      <c r="D2" s="290"/>
      <c r="E2" s="290"/>
      <c r="F2" s="290"/>
      <c r="G2" s="290"/>
      <c r="H2" s="290"/>
      <c r="I2" s="290"/>
      <c r="J2" s="290"/>
      <c r="K2" s="290"/>
      <c r="L2" s="290"/>
      <c r="M2" s="290"/>
      <c r="N2" s="312"/>
      <c r="O2" s="313"/>
      <c r="P2" s="119" t="s">
        <v>246</v>
      </c>
      <c r="Q2" s="119"/>
    </row>
    <row r="3" s="285" customFormat="1" ht="18" customHeight="1" spans="1:17">
      <c r="A3" s="291" t="s">
        <v>114</v>
      </c>
      <c r="B3" s="291"/>
      <c r="C3" s="291"/>
      <c r="D3" s="291"/>
      <c r="E3" s="291"/>
      <c r="F3" s="291"/>
      <c r="G3" s="292"/>
      <c r="H3" s="292"/>
      <c r="I3" s="314"/>
      <c r="J3" s="314"/>
      <c r="K3" s="315"/>
      <c r="L3" s="316"/>
      <c r="M3" s="316"/>
      <c r="N3" s="317"/>
      <c r="O3" s="318"/>
      <c r="P3" s="259" t="s">
        <v>115</v>
      </c>
      <c r="Q3" s="259"/>
    </row>
    <row r="4" s="286" customFormat="1" ht="18" customHeight="1" spans="1:17">
      <c r="A4" s="293" t="s">
        <v>116</v>
      </c>
      <c r="B4" s="293"/>
      <c r="C4" s="293"/>
      <c r="D4" s="293"/>
      <c r="E4" s="293" t="s">
        <v>188</v>
      </c>
      <c r="F4" s="293"/>
      <c r="G4" s="293"/>
      <c r="H4" s="294" t="s">
        <v>16</v>
      </c>
      <c r="I4" s="319"/>
      <c r="J4" s="320"/>
      <c r="K4" s="293" t="s">
        <v>26</v>
      </c>
      <c r="L4" s="293"/>
      <c r="M4" s="293"/>
      <c r="N4" s="321" t="s">
        <v>190</v>
      </c>
      <c r="O4" s="321"/>
      <c r="P4" s="321"/>
      <c r="Q4" s="321"/>
    </row>
    <row r="5" s="287" customFormat="1" ht="17.05" customHeight="1" spans="1:17">
      <c r="A5" s="295" t="s">
        <v>247</v>
      </c>
      <c r="B5" s="296"/>
      <c r="C5" s="297"/>
      <c r="D5" s="298" t="s">
        <v>198</v>
      </c>
      <c r="E5" s="298" t="s">
        <v>203</v>
      </c>
      <c r="F5" s="298" t="s">
        <v>248</v>
      </c>
      <c r="G5" s="298" t="s">
        <v>249</v>
      </c>
      <c r="H5" s="299" t="s">
        <v>203</v>
      </c>
      <c r="I5" s="298" t="s">
        <v>27</v>
      </c>
      <c r="J5" s="298" t="s">
        <v>30</v>
      </c>
      <c r="K5" s="322" t="s">
        <v>203</v>
      </c>
      <c r="L5" s="293" t="s">
        <v>27</v>
      </c>
      <c r="M5" s="293" t="s">
        <v>30</v>
      </c>
      <c r="N5" s="323" t="s">
        <v>203</v>
      </c>
      <c r="O5" s="321" t="s">
        <v>248</v>
      </c>
      <c r="P5" s="321" t="s">
        <v>249</v>
      </c>
      <c r="Q5" s="321"/>
    </row>
    <row r="6" s="287" customFormat="1" ht="17.05" customHeight="1" spans="1:17">
      <c r="A6" s="300"/>
      <c r="B6" s="301"/>
      <c r="C6" s="302"/>
      <c r="D6" s="303"/>
      <c r="E6" s="303"/>
      <c r="F6" s="303"/>
      <c r="G6" s="303"/>
      <c r="H6" s="304"/>
      <c r="I6" s="303"/>
      <c r="J6" s="303"/>
      <c r="K6" s="322"/>
      <c r="L6" s="293"/>
      <c r="M6" s="293"/>
      <c r="N6" s="323"/>
      <c r="O6" s="321"/>
      <c r="P6" s="324" t="s">
        <v>250</v>
      </c>
      <c r="Q6" s="326" t="s">
        <v>251</v>
      </c>
    </row>
    <row r="7" s="287" customFormat="1" ht="17.1" customHeight="1" spans="1:17">
      <c r="A7" s="293" t="s">
        <v>200</v>
      </c>
      <c r="B7" s="293" t="s">
        <v>201</v>
      </c>
      <c r="C7" s="293" t="s">
        <v>202</v>
      </c>
      <c r="D7" s="293" t="s">
        <v>120</v>
      </c>
      <c r="E7" s="293">
        <v>1</v>
      </c>
      <c r="F7" s="293">
        <v>2</v>
      </c>
      <c r="G7" s="293">
        <v>3</v>
      </c>
      <c r="H7" s="293">
        <v>4</v>
      </c>
      <c r="I7" s="293">
        <v>5</v>
      </c>
      <c r="J7" s="293">
        <v>6</v>
      </c>
      <c r="K7" s="293">
        <v>7</v>
      </c>
      <c r="L7" s="293">
        <v>8</v>
      </c>
      <c r="M7" s="293">
        <v>9</v>
      </c>
      <c r="N7" s="293">
        <v>10</v>
      </c>
      <c r="O7" s="293">
        <v>11</v>
      </c>
      <c r="P7" s="293">
        <v>12</v>
      </c>
      <c r="Q7" s="293">
        <v>13</v>
      </c>
    </row>
    <row r="8" s="287" customFormat="1" ht="17.1" customHeight="1" spans="1:17">
      <c r="A8" s="293"/>
      <c r="B8" s="293"/>
      <c r="C8" s="293"/>
      <c r="D8" s="293" t="s">
        <v>203</v>
      </c>
      <c r="E8" s="305">
        <v>212.04</v>
      </c>
      <c r="F8" s="305"/>
      <c r="G8" s="305">
        <v>212.04</v>
      </c>
      <c r="H8" s="305">
        <v>4168.25</v>
      </c>
      <c r="I8" s="305">
        <v>396.15</v>
      </c>
      <c r="J8" s="305">
        <v>3772.1</v>
      </c>
      <c r="K8" s="305">
        <v>4380.29</v>
      </c>
      <c r="L8" s="305">
        <v>396.15</v>
      </c>
      <c r="M8" s="305">
        <v>3984.14</v>
      </c>
      <c r="N8" s="229"/>
      <c r="O8" s="229"/>
      <c r="P8" s="229"/>
      <c r="Q8" s="229"/>
    </row>
    <row r="9" s="287" customFormat="1" ht="17.1" customHeight="1" spans="1:17">
      <c r="A9" s="306">
        <v>201</v>
      </c>
      <c r="B9" s="307"/>
      <c r="C9" s="308"/>
      <c r="D9" s="271" t="s">
        <v>46</v>
      </c>
      <c r="E9" s="305"/>
      <c r="F9" s="305"/>
      <c r="G9" s="305"/>
      <c r="H9" s="305">
        <v>420</v>
      </c>
      <c r="I9" s="305">
        <v>10.74</v>
      </c>
      <c r="J9" s="305">
        <v>409.26</v>
      </c>
      <c r="K9" s="305">
        <v>420</v>
      </c>
      <c r="L9" s="305">
        <v>10.74</v>
      </c>
      <c r="M9" s="305">
        <v>409.26</v>
      </c>
      <c r="N9" s="324"/>
      <c r="O9" s="324"/>
      <c r="P9" s="229"/>
      <c r="Q9" s="229"/>
    </row>
    <row r="10" s="287" customFormat="1" ht="17.1" customHeight="1" spans="1:17">
      <c r="A10" s="306">
        <v>20199</v>
      </c>
      <c r="B10" s="307"/>
      <c r="C10" s="308"/>
      <c r="D10" s="271" t="s">
        <v>204</v>
      </c>
      <c r="E10" s="305"/>
      <c r="F10" s="305"/>
      <c r="G10" s="305"/>
      <c r="H10" s="305">
        <v>420</v>
      </c>
      <c r="I10" s="305">
        <v>10.74</v>
      </c>
      <c r="J10" s="305">
        <v>409.26</v>
      </c>
      <c r="K10" s="305">
        <v>420</v>
      </c>
      <c r="L10" s="305">
        <v>10.74</v>
      </c>
      <c r="M10" s="305">
        <v>409.26</v>
      </c>
      <c r="N10" s="324"/>
      <c r="O10" s="324"/>
      <c r="P10" s="229"/>
      <c r="Q10" s="229"/>
    </row>
    <row r="11" s="287" customFormat="1" ht="17.1" customHeight="1" spans="1:17">
      <c r="A11" s="306">
        <v>2019999</v>
      </c>
      <c r="B11" s="307"/>
      <c r="C11" s="308"/>
      <c r="D11" s="271" t="s">
        <v>204</v>
      </c>
      <c r="E11" s="305"/>
      <c r="F11" s="305"/>
      <c r="G11" s="305"/>
      <c r="H11" s="305">
        <v>420</v>
      </c>
      <c r="I11" s="305">
        <v>10.74</v>
      </c>
      <c r="J11" s="305">
        <v>409.26</v>
      </c>
      <c r="K11" s="305">
        <v>420</v>
      </c>
      <c r="L11" s="305">
        <v>10.74</v>
      </c>
      <c r="M11" s="305">
        <v>409.26</v>
      </c>
      <c r="N11" s="324"/>
      <c r="O11" s="324"/>
      <c r="P11" s="229"/>
      <c r="Q11" s="229"/>
    </row>
    <row r="12" s="287" customFormat="1" ht="17.1" customHeight="1" spans="1:17">
      <c r="A12" s="306">
        <v>208</v>
      </c>
      <c r="B12" s="307"/>
      <c r="C12" s="308"/>
      <c r="D12" s="271" t="s">
        <v>53</v>
      </c>
      <c r="E12" s="305"/>
      <c r="F12" s="305"/>
      <c r="G12" s="305"/>
      <c r="H12" s="305">
        <v>41.52</v>
      </c>
      <c r="I12" s="305">
        <v>41.52</v>
      </c>
      <c r="J12" s="305"/>
      <c r="K12" s="305">
        <v>41.52</v>
      </c>
      <c r="L12" s="305">
        <v>41.52</v>
      </c>
      <c r="M12" s="305"/>
      <c r="N12" s="324"/>
      <c r="O12" s="324"/>
      <c r="P12" s="229"/>
      <c r="Q12" s="229"/>
    </row>
    <row r="13" s="287" customFormat="1" ht="17.1" customHeight="1" spans="1:17">
      <c r="A13" s="306">
        <v>20805</v>
      </c>
      <c r="B13" s="307"/>
      <c r="C13" s="308"/>
      <c r="D13" s="271" t="s">
        <v>205</v>
      </c>
      <c r="E13" s="305"/>
      <c r="F13" s="305"/>
      <c r="G13" s="305"/>
      <c r="H13" s="305">
        <v>39.68</v>
      </c>
      <c r="I13" s="305">
        <v>39.68</v>
      </c>
      <c r="J13" s="305"/>
      <c r="K13" s="305">
        <v>39.68</v>
      </c>
      <c r="L13" s="305">
        <v>39.68</v>
      </c>
      <c r="M13" s="305"/>
      <c r="N13" s="324"/>
      <c r="O13" s="324"/>
      <c r="P13" s="229"/>
      <c r="Q13" s="229"/>
    </row>
    <row r="14" s="287" customFormat="1" ht="17.1" customHeight="1" spans="1:17">
      <c r="A14" s="306">
        <v>2080502</v>
      </c>
      <c r="B14" s="307"/>
      <c r="C14" s="308"/>
      <c r="D14" s="271" t="s">
        <v>206</v>
      </c>
      <c r="E14" s="305"/>
      <c r="F14" s="305"/>
      <c r="G14" s="305"/>
      <c r="H14" s="305">
        <v>2.32</v>
      </c>
      <c r="I14" s="305">
        <v>2.32</v>
      </c>
      <c r="J14" s="305"/>
      <c r="K14" s="305">
        <v>2.32</v>
      </c>
      <c r="L14" s="305">
        <v>2.32</v>
      </c>
      <c r="M14" s="305"/>
      <c r="N14" s="324"/>
      <c r="O14" s="324"/>
      <c r="P14" s="229"/>
      <c r="Q14" s="229"/>
    </row>
    <row r="15" s="287" customFormat="1" ht="17.1" customHeight="1" spans="1:17">
      <c r="A15" s="306">
        <v>2080505</v>
      </c>
      <c r="B15" s="307"/>
      <c r="C15" s="308"/>
      <c r="D15" s="271" t="s">
        <v>207</v>
      </c>
      <c r="E15" s="305"/>
      <c r="F15" s="305"/>
      <c r="G15" s="305"/>
      <c r="H15" s="305">
        <v>33.31</v>
      </c>
      <c r="I15" s="305">
        <v>33.31</v>
      </c>
      <c r="J15" s="305"/>
      <c r="K15" s="305">
        <v>33.31</v>
      </c>
      <c r="L15" s="305">
        <v>33.31</v>
      </c>
      <c r="M15" s="305"/>
      <c r="N15" s="324"/>
      <c r="O15" s="324"/>
      <c r="P15" s="229"/>
      <c r="Q15" s="229"/>
    </row>
    <row r="16" s="287" customFormat="1" ht="17.1" customHeight="1" spans="1:17">
      <c r="A16" s="306">
        <v>2080506</v>
      </c>
      <c r="B16" s="307"/>
      <c r="C16" s="308"/>
      <c r="D16" s="271" t="s">
        <v>208</v>
      </c>
      <c r="E16" s="305"/>
      <c r="F16" s="305"/>
      <c r="G16" s="305"/>
      <c r="H16" s="305">
        <v>4.05</v>
      </c>
      <c r="I16" s="305">
        <v>4.05</v>
      </c>
      <c r="J16" s="305"/>
      <c r="K16" s="305">
        <v>4.05</v>
      </c>
      <c r="L16" s="305">
        <v>4.05</v>
      </c>
      <c r="M16" s="305"/>
      <c r="N16" s="324"/>
      <c r="O16" s="324"/>
      <c r="P16" s="229"/>
      <c r="Q16" s="229"/>
    </row>
    <row r="17" s="287" customFormat="1" ht="17.1" customHeight="1" spans="1:17">
      <c r="A17" s="306">
        <v>20899</v>
      </c>
      <c r="B17" s="307"/>
      <c r="C17" s="308"/>
      <c r="D17" s="271" t="s">
        <v>209</v>
      </c>
      <c r="E17" s="305"/>
      <c r="F17" s="305"/>
      <c r="G17" s="305"/>
      <c r="H17" s="305">
        <v>1.84</v>
      </c>
      <c r="I17" s="305">
        <v>1.84</v>
      </c>
      <c r="J17" s="305"/>
      <c r="K17" s="305">
        <v>1.84</v>
      </c>
      <c r="L17" s="305">
        <v>1.84</v>
      </c>
      <c r="M17" s="305"/>
      <c r="N17" s="324"/>
      <c r="O17" s="324"/>
      <c r="P17" s="229"/>
      <c r="Q17" s="229"/>
    </row>
    <row r="18" s="287" customFormat="1" ht="17.1" customHeight="1" spans="1:17">
      <c r="A18" s="306">
        <v>2089901</v>
      </c>
      <c r="B18" s="307"/>
      <c r="C18" s="308"/>
      <c r="D18" s="271" t="s">
        <v>209</v>
      </c>
      <c r="E18" s="305"/>
      <c r="F18" s="305"/>
      <c r="G18" s="305"/>
      <c r="H18" s="305">
        <v>1.84</v>
      </c>
      <c r="I18" s="305">
        <v>1.84</v>
      </c>
      <c r="J18" s="305"/>
      <c r="K18" s="305">
        <v>1.84</v>
      </c>
      <c r="L18" s="305">
        <v>1.84</v>
      </c>
      <c r="M18" s="305"/>
      <c r="N18" s="324"/>
      <c r="O18" s="324"/>
      <c r="P18" s="229"/>
      <c r="Q18" s="229"/>
    </row>
    <row r="19" s="287" customFormat="1" ht="17.1" customHeight="1" spans="1:17">
      <c r="A19" s="306">
        <v>210</v>
      </c>
      <c r="B19" s="307"/>
      <c r="C19" s="308"/>
      <c r="D19" s="271" t="s">
        <v>54</v>
      </c>
      <c r="E19" s="305"/>
      <c r="F19" s="305"/>
      <c r="G19" s="305"/>
      <c r="H19" s="305">
        <v>23.49</v>
      </c>
      <c r="I19" s="305">
        <v>23.49</v>
      </c>
      <c r="J19" s="305"/>
      <c r="K19" s="305">
        <v>23.49</v>
      </c>
      <c r="L19" s="305">
        <v>23.49</v>
      </c>
      <c r="M19" s="305"/>
      <c r="N19" s="324"/>
      <c r="O19" s="324"/>
      <c r="P19" s="229"/>
      <c r="Q19" s="229"/>
    </row>
    <row r="20" s="287" customFormat="1" ht="17.1" customHeight="1" spans="1:17">
      <c r="A20" s="306">
        <v>21011</v>
      </c>
      <c r="B20" s="307"/>
      <c r="C20" s="308"/>
      <c r="D20" s="271" t="s">
        <v>210</v>
      </c>
      <c r="E20" s="305"/>
      <c r="F20" s="305"/>
      <c r="G20" s="305"/>
      <c r="H20" s="305">
        <v>23.49</v>
      </c>
      <c r="I20" s="305">
        <v>23.49</v>
      </c>
      <c r="J20" s="305"/>
      <c r="K20" s="305">
        <v>23.49</v>
      </c>
      <c r="L20" s="305">
        <v>23.49</v>
      </c>
      <c r="M20" s="305"/>
      <c r="N20" s="324"/>
      <c r="O20" s="324"/>
      <c r="P20" s="229"/>
      <c r="Q20" s="229"/>
    </row>
    <row r="21" s="287" customFormat="1" ht="17.1" customHeight="1" spans="1:17">
      <c r="A21" s="306">
        <v>2101102</v>
      </c>
      <c r="B21" s="307"/>
      <c r="C21" s="308"/>
      <c r="D21" s="271" t="s">
        <v>211</v>
      </c>
      <c r="E21" s="305"/>
      <c r="F21" s="305"/>
      <c r="G21" s="305"/>
      <c r="H21" s="305">
        <v>22.09</v>
      </c>
      <c r="I21" s="305">
        <v>22.09</v>
      </c>
      <c r="J21" s="305"/>
      <c r="K21" s="305">
        <v>22.09</v>
      </c>
      <c r="L21" s="305">
        <v>22.09</v>
      </c>
      <c r="M21" s="305"/>
      <c r="N21" s="324"/>
      <c r="O21" s="324"/>
      <c r="P21" s="229"/>
      <c r="Q21" s="229"/>
    </row>
    <row r="22" s="287" customFormat="1" ht="17.1" customHeight="1" spans="1:17">
      <c r="A22" s="306">
        <v>2101103</v>
      </c>
      <c r="B22" s="307"/>
      <c r="C22" s="308"/>
      <c r="D22" s="271" t="s">
        <v>212</v>
      </c>
      <c r="E22" s="305"/>
      <c r="F22" s="305"/>
      <c r="G22" s="305"/>
      <c r="H22" s="305">
        <v>1.39</v>
      </c>
      <c r="I22" s="305">
        <v>1.39</v>
      </c>
      <c r="J22" s="305"/>
      <c r="K22" s="305">
        <v>1.39</v>
      </c>
      <c r="L22" s="305">
        <v>1.39</v>
      </c>
      <c r="M22" s="305"/>
      <c r="N22" s="324"/>
      <c r="O22" s="324"/>
      <c r="P22" s="229"/>
      <c r="Q22" s="229"/>
    </row>
    <row r="23" s="287" customFormat="1" ht="17.1" customHeight="1" spans="1:17">
      <c r="A23" s="306">
        <v>212</v>
      </c>
      <c r="B23" s="307"/>
      <c r="C23" s="308"/>
      <c r="D23" s="271" t="s">
        <v>56</v>
      </c>
      <c r="E23" s="305">
        <v>212.04</v>
      </c>
      <c r="F23" s="305"/>
      <c r="G23" s="305">
        <v>212.04</v>
      </c>
      <c r="H23" s="305">
        <v>3658.29</v>
      </c>
      <c r="I23" s="305">
        <v>295.44</v>
      </c>
      <c r="J23" s="305">
        <v>3362.85</v>
      </c>
      <c r="K23" s="305">
        <v>3870.33</v>
      </c>
      <c r="L23" s="305">
        <v>295.44</v>
      </c>
      <c r="M23" s="305">
        <v>3574.89</v>
      </c>
      <c r="N23" s="324"/>
      <c r="O23" s="324"/>
      <c r="P23" s="229"/>
      <c r="Q23" s="229"/>
    </row>
    <row r="24" s="287" customFormat="1" ht="17.1" customHeight="1" spans="1:17">
      <c r="A24" s="306">
        <v>21201</v>
      </c>
      <c r="B24" s="307"/>
      <c r="C24" s="308"/>
      <c r="D24" s="271" t="s">
        <v>213</v>
      </c>
      <c r="E24" s="305">
        <v>212.04</v>
      </c>
      <c r="F24" s="305"/>
      <c r="G24" s="305">
        <v>212.04</v>
      </c>
      <c r="H24" s="305">
        <v>3658.29</v>
      </c>
      <c r="I24" s="305">
        <v>295.44</v>
      </c>
      <c r="J24" s="305">
        <v>3362.85</v>
      </c>
      <c r="K24" s="305">
        <v>3870.33</v>
      </c>
      <c r="L24" s="305">
        <v>295.44</v>
      </c>
      <c r="M24" s="305">
        <v>3574.89</v>
      </c>
      <c r="N24" s="324"/>
      <c r="O24" s="324"/>
      <c r="P24" s="229"/>
      <c r="Q24" s="229"/>
    </row>
    <row r="25" s="287" customFormat="1" ht="17.1" customHeight="1" spans="1:17">
      <c r="A25" s="306" t="s">
        <v>252</v>
      </c>
      <c r="B25" s="307"/>
      <c r="C25" s="308"/>
      <c r="D25" s="271" t="s">
        <v>214</v>
      </c>
      <c r="E25" s="305">
        <v>212.04</v>
      </c>
      <c r="F25" s="305"/>
      <c r="G25" s="305">
        <v>212.04</v>
      </c>
      <c r="H25" s="305">
        <v>3658.29</v>
      </c>
      <c r="I25" s="305">
        <v>295.44</v>
      </c>
      <c r="J25" s="305">
        <v>3362.85</v>
      </c>
      <c r="K25" s="305">
        <v>3870.33</v>
      </c>
      <c r="L25" s="305">
        <v>295.44</v>
      </c>
      <c r="M25" s="305">
        <v>3574.89</v>
      </c>
      <c r="N25" s="324"/>
      <c r="O25" s="324"/>
      <c r="P25" s="229"/>
      <c r="Q25" s="229"/>
    </row>
    <row r="26" s="287" customFormat="1" ht="17.1" customHeight="1" spans="1:17">
      <c r="A26" s="306">
        <v>21299</v>
      </c>
      <c r="B26" s="307"/>
      <c r="C26" s="308"/>
      <c r="D26" s="271" t="s">
        <v>217</v>
      </c>
      <c r="E26" s="305"/>
      <c r="F26" s="305"/>
      <c r="G26" s="305"/>
      <c r="H26" s="305">
        <v>1000</v>
      </c>
      <c r="I26" s="305"/>
      <c r="J26" s="305">
        <v>1000</v>
      </c>
      <c r="K26" s="305">
        <v>1000</v>
      </c>
      <c r="L26" s="305"/>
      <c r="M26" s="305">
        <v>1000</v>
      </c>
      <c r="N26" s="324"/>
      <c r="O26" s="324"/>
      <c r="P26" s="229"/>
      <c r="Q26" s="229"/>
    </row>
    <row r="27" s="287" customFormat="1" ht="17.1" customHeight="1" spans="1:17">
      <c r="A27" s="306">
        <v>2129901</v>
      </c>
      <c r="B27" s="307"/>
      <c r="C27" s="308"/>
      <c r="D27" s="271" t="s">
        <v>217</v>
      </c>
      <c r="E27" s="305"/>
      <c r="F27" s="305"/>
      <c r="G27" s="305"/>
      <c r="H27" s="305">
        <v>1000</v>
      </c>
      <c r="I27" s="305"/>
      <c r="J27" s="305">
        <v>1000</v>
      </c>
      <c r="K27" s="305">
        <v>1000</v>
      </c>
      <c r="L27" s="305"/>
      <c r="M27" s="305">
        <v>1000</v>
      </c>
      <c r="N27" s="324"/>
      <c r="O27" s="324"/>
      <c r="P27" s="229"/>
      <c r="Q27" s="229"/>
    </row>
    <row r="28" s="287" customFormat="1" ht="17.1" customHeight="1" spans="1:17">
      <c r="A28" s="306">
        <v>221</v>
      </c>
      <c r="B28" s="307"/>
      <c r="C28" s="308"/>
      <c r="D28" s="271" t="s">
        <v>218</v>
      </c>
      <c r="E28" s="305"/>
      <c r="F28" s="305"/>
      <c r="G28" s="305"/>
      <c r="H28" s="305">
        <v>24.95</v>
      </c>
      <c r="I28" s="305">
        <v>24.95</v>
      </c>
      <c r="J28" s="305"/>
      <c r="K28" s="305">
        <v>24.95</v>
      </c>
      <c r="L28" s="305">
        <v>24.95</v>
      </c>
      <c r="M28" s="305"/>
      <c r="N28" s="324"/>
      <c r="O28" s="324"/>
      <c r="P28" s="229"/>
      <c r="Q28" s="229"/>
    </row>
    <row r="29" s="287" customFormat="1" ht="17.1" customHeight="1" spans="1:17">
      <c r="A29" s="306">
        <v>22102</v>
      </c>
      <c r="B29" s="307"/>
      <c r="C29" s="308"/>
      <c r="D29" s="271" t="s">
        <v>219</v>
      </c>
      <c r="E29" s="305"/>
      <c r="F29" s="305"/>
      <c r="G29" s="305"/>
      <c r="H29" s="305">
        <v>24.95</v>
      </c>
      <c r="I29" s="305">
        <v>24.95</v>
      </c>
      <c r="J29" s="305"/>
      <c r="K29" s="305">
        <v>24.95</v>
      </c>
      <c r="L29" s="305">
        <v>24.95</v>
      </c>
      <c r="M29" s="305"/>
      <c r="N29" s="324"/>
      <c r="O29" s="324"/>
      <c r="P29" s="229"/>
      <c r="Q29" s="229"/>
    </row>
    <row r="30" s="287" customFormat="1" ht="17.1" customHeight="1" spans="1:17">
      <c r="A30" s="306">
        <v>2210201</v>
      </c>
      <c r="B30" s="307"/>
      <c r="C30" s="308"/>
      <c r="D30" s="271" t="s">
        <v>220</v>
      </c>
      <c r="E30" s="305"/>
      <c r="F30" s="305"/>
      <c r="G30" s="305"/>
      <c r="H30" s="305">
        <v>24.46</v>
      </c>
      <c r="I30" s="305">
        <v>24.46</v>
      </c>
      <c r="J30" s="305"/>
      <c r="K30" s="305">
        <v>24.46</v>
      </c>
      <c r="L30" s="305">
        <v>24.46</v>
      </c>
      <c r="M30" s="305"/>
      <c r="N30" s="324"/>
      <c r="O30" s="324"/>
      <c r="P30" s="229"/>
      <c r="Q30" s="229"/>
    </row>
    <row r="31" s="287" customFormat="1" ht="17.1" customHeight="1" spans="1:17">
      <c r="A31" s="306">
        <v>2210203</v>
      </c>
      <c r="B31" s="307"/>
      <c r="C31" s="308"/>
      <c r="D31" s="309" t="s">
        <v>221</v>
      </c>
      <c r="E31" s="305"/>
      <c r="F31" s="305"/>
      <c r="G31" s="305"/>
      <c r="H31" s="305">
        <v>0.49</v>
      </c>
      <c r="I31" s="305">
        <v>0.49</v>
      </c>
      <c r="J31" s="305"/>
      <c r="K31" s="305">
        <v>0.49</v>
      </c>
      <c r="L31" s="305">
        <v>0.49</v>
      </c>
      <c r="M31" s="305"/>
      <c r="N31" s="324"/>
      <c r="O31" s="324"/>
      <c r="P31" s="229"/>
      <c r="Q31" s="229"/>
    </row>
    <row r="32" s="202" customFormat="1" ht="17.1" customHeight="1" spans="1:17">
      <c r="A32" s="310" t="s">
        <v>253</v>
      </c>
      <c r="B32" s="311"/>
      <c r="C32" s="311"/>
      <c r="D32" s="311"/>
      <c r="E32" s="311"/>
      <c r="F32" s="311"/>
      <c r="G32" s="311"/>
      <c r="H32" s="311"/>
      <c r="I32" s="311"/>
      <c r="J32" s="235"/>
      <c r="K32" s="235"/>
      <c r="L32" s="235"/>
      <c r="M32" s="235"/>
      <c r="N32" s="235"/>
      <c r="O32" s="235"/>
      <c r="P32" s="235"/>
      <c r="Q32" s="235"/>
    </row>
    <row r="35" customHeight="1" spans="15:15">
      <c r="O35" s="325"/>
    </row>
  </sheetData>
  <mergeCells count="50">
    <mergeCell ref="A1:Q1"/>
    <mergeCell ref="P2:Q2"/>
    <mergeCell ref="A3:F3"/>
    <mergeCell ref="L3:M3"/>
    <mergeCell ref="P3:Q3"/>
    <mergeCell ref="A4:D4"/>
    <mergeCell ref="E4:G4"/>
    <mergeCell ref="H4:J4"/>
    <mergeCell ref="K4:M4"/>
    <mergeCell ref="N4:Q4"/>
    <mergeCell ref="P5:Q5"/>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7:A8"/>
    <mergeCell ref="B7:B8"/>
    <mergeCell ref="C7:C8"/>
    <mergeCell ref="D5:D6"/>
    <mergeCell ref="E5:E6"/>
    <mergeCell ref="F5:F6"/>
    <mergeCell ref="G5:G6"/>
    <mergeCell ref="H5:H6"/>
    <mergeCell ref="I5:I6"/>
    <mergeCell ref="J5:J6"/>
    <mergeCell ref="K5:K6"/>
    <mergeCell ref="L5:L6"/>
    <mergeCell ref="M5:M6"/>
    <mergeCell ref="N5:N6"/>
    <mergeCell ref="O5:O6"/>
    <mergeCell ref="A5:C6"/>
  </mergeCells>
  <printOptions horizontalCentered="1"/>
  <pageMargins left="0.47244094488189" right="0.47244094488189" top="0.866141732283464" bottom="0.393700787401575" header="0.748031496062992" footer="0.196850393700787"/>
  <pageSetup paperSize="9" scale="70" fitToHeight="0"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pageSetUpPr fitToPage="1"/>
  </sheetPr>
  <dimension ref="A1:I43"/>
  <sheetViews>
    <sheetView workbookViewId="0">
      <pane ySplit="6" topLeftCell="A23" activePane="bottomLeft" state="frozen"/>
      <selection/>
      <selection pane="bottomLeft" activeCell="F37" sqref="F37"/>
    </sheetView>
  </sheetViews>
  <sheetFormatPr defaultColWidth="9" defaultRowHeight="15"/>
  <cols>
    <col min="1" max="1" width="8.2" style="256" customWidth="1"/>
    <col min="2" max="2" width="27.15" style="256" customWidth="1"/>
    <col min="3" max="3" width="11.15" style="256" customWidth="1"/>
    <col min="4" max="4" width="8.2" style="256" customWidth="1"/>
    <col min="5" max="5" width="27.15" style="256" customWidth="1"/>
    <col min="6" max="6" width="11.15" style="256" customWidth="1"/>
    <col min="7" max="7" width="8.2" style="256" customWidth="1"/>
    <col min="8" max="8" width="30.1" style="256" customWidth="1"/>
    <col min="9" max="9" width="11.15" style="256" customWidth="1"/>
    <col min="10" max="16384" width="9" style="256"/>
  </cols>
  <sheetData>
    <row r="1" s="251" customFormat="1" ht="25.5" spans="1:9">
      <c r="A1" s="185" t="s">
        <v>254</v>
      </c>
      <c r="B1" s="185"/>
      <c r="C1" s="185"/>
      <c r="D1" s="185"/>
      <c r="E1" s="185"/>
      <c r="F1" s="185"/>
      <c r="G1" s="185"/>
      <c r="H1" s="185"/>
      <c r="I1" s="185"/>
    </row>
    <row r="2" s="252" customFormat="1" ht="14.1" customHeight="1" spans="1:9">
      <c r="A2" s="257"/>
      <c r="B2" s="257"/>
      <c r="C2" s="257"/>
      <c r="D2" s="257"/>
      <c r="E2" s="257"/>
      <c r="F2" s="257"/>
      <c r="G2" s="257"/>
      <c r="H2" s="119" t="s">
        <v>255</v>
      </c>
      <c r="I2" s="119"/>
    </row>
    <row r="3" s="253" customFormat="1" ht="14.1" customHeight="1" spans="1:9">
      <c r="A3" s="258" t="s">
        <v>114</v>
      </c>
      <c r="B3" s="258"/>
      <c r="D3" s="257"/>
      <c r="E3" s="257"/>
      <c r="F3" s="257"/>
      <c r="G3" s="257"/>
      <c r="H3" s="259" t="s">
        <v>115</v>
      </c>
      <c r="I3" s="259"/>
    </row>
    <row r="4" s="254" customFormat="1" ht="14.1" customHeight="1" spans="1:9">
      <c r="A4" s="260" t="s">
        <v>28</v>
      </c>
      <c r="B4" s="261"/>
      <c r="C4" s="261"/>
      <c r="D4" s="261" t="s">
        <v>29</v>
      </c>
      <c r="E4" s="261"/>
      <c r="F4" s="261" t="s">
        <v>121</v>
      </c>
      <c r="G4" s="261" t="s">
        <v>121</v>
      </c>
      <c r="H4" s="261" t="s">
        <v>121</v>
      </c>
      <c r="I4" s="261" t="s">
        <v>121</v>
      </c>
    </row>
    <row r="5" s="254" customFormat="1" ht="14.1" customHeight="1" spans="1:9">
      <c r="A5" s="262" t="s">
        <v>256</v>
      </c>
      <c r="B5" s="263" t="s">
        <v>198</v>
      </c>
      <c r="C5" s="263" t="s">
        <v>118</v>
      </c>
      <c r="D5" s="263" t="s">
        <v>256</v>
      </c>
      <c r="E5" s="263" t="s">
        <v>198</v>
      </c>
      <c r="F5" s="263" t="s">
        <v>118</v>
      </c>
      <c r="G5" s="263" t="s">
        <v>256</v>
      </c>
      <c r="H5" s="263" t="s">
        <v>198</v>
      </c>
      <c r="I5" s="263" t="s">
        <v>118</v>
      </c>
    </row>
    <row r="6" s="254" customFormat="1" ht="14.1" customHeight="1" spans="1:9">
      <c r="A6" s="262"/>
      <c r="B6" s="263" t="s">
        <v>121</v>
      </c>
      <c r="C6" s="263" t="s">
        <v>121</v>
      </c>
      <c r="D6" s="263" t="s">
        <v>121</v>
      </c>
      <c r="E6" s="263" t="s">
        <v>121</v>
      </c>
      <c r="F6" s="263" t="s">
        <v>121</v>
      </c>
      <c r="G6" s="263" t="s">
        <v>121</v>
      </c>
      <c r="H6" s="263" t="s">
        <v>121</v>
      </c>
      <c r="I6" s="263" t="s">
        <v>121</v>
      </c>
    </row>
    <row r="7" s="254" customFormat="1" ht="14.05" customHeight="1" spans="1:9">
      <c r="A7" s="264" t="s">
        <v>257</v>
      </c>
      <c r="B7" s="265" t="s">
        <v>258</v>
      </c>
      <c r="C7" s="266">
        <v>354.4</v>
      </c>
      <c r="D7" s="265" t="s">
        <v>259</v>
      </c>
      <c r="E7" s="265" t="s">
        <v>260</v>
      </c>
      <c r="F7" s="266">
        <v>35.05</v>
      </c>
      <c r="G7" s="265" t="s">
        <v>261</v>
      </c>
      <c r="H7" s="265" t="s">
        <v>262</v>
      </c>
      <c r="I7" s="266">
        <v>4.39</v>
      </c>
    </row>
    <row r="8" s="254" customFormat="1" ht="14.05" customHeight="1" spans="1:9">
      <c r="A8" s="264" t="s">
        <v>263</v>
      </c>
      <c r="B8" s="265" t="s">
        <v>264</v>
      </c>
      <c r="C8" s="266">
        <v>93.74</v>
      </c>
      <c r="D8" s="265" t="s">
        <v>265</v>
      </c>
      <c r="E8" s="265" t="s">
        <v>266</v>
      </c>
      <c r="F8" s="266">
        <v>7.9</v>
      </c>
      <c r="G8" s="265" t="s">
        <v>267</v>
      </c>
      <c r="H8" s="265" t="s">
        <v>268</v>
      </c>
      <c r="I8" s="281"/>
    </row>
    <row r="9" s="254" customFormat="1" ht="14.05" customHeight="1" spans="1:9">
      <c r="A9" s="264" t="s">
        <v>269</v>
      </c>
      <c r="B9" s="265" t="s">
        <v>270</v>
      </c>
      <c r="C9" s="266">
        <v>94.21</v>
      </c>
      <c r="D9" s="265" t="s">
        <v>271</v>
      </c>
      <c r="E9" s="265" t="s">
        <v>272</v>
      </c>
      <c r="F9" s="266">
        <v>0.36</v>
      </c>
      <c r="G9" s="265" t="s">
        <v>273</v>
      </c>
      <c r="H9" s="265" t="s">
        <v>274</v>
      </c>
      <c r="I9" s="266">
        <v>3.89</v>
      </c>
    </row>
    <row r="10" s="254" customFormat="1" ht="14.05" customHeight="1" spans="1:9">
      <c r="A10" s="264" t="s">
        <v>275</v>
      </c>
      <c r="B10" s="265" t="s">
        <v>276</v>
      </c>
      <c r="C10" s="266">
        <v>7.83</v>
      </c>
      <c r="D10" s="265" t="s">
        <v>277</v>
      </c>
      <c r="E10" s="265" t="s">
        <v>278</v>
      </c>
      <c r="F10" s="266"/>
      <c r="G10" s="265" t="s">
        <v>279</v>
      </c>
      <c r="H10" s="265" t="s">
        <v>280</v>
      </c>
      <c r="I10" s="266">
        <v>0.5</v>
      </c>
    </row>
    <row r="11" s="254" customFormat="1" ht="14.05" customHeight="1" spans="1:9">
      <c r="A11" s="264" t="s">
        <v>281</v>
      </c>
      <c r="B11" s="265" t="s">
        <v>282</v>
      </c>
      <c r="C11" s="266"/>
      <c r="D11" s="265" t="s">
        <v>283</v>
      </c>
      <c r="E11" s="265" t="s">
        <v>284</v>
      </c>
      <c r="F11" s="266"/>
      <c r="G11" s="265" t="s">
        <v>285</v>
      </c>
      <c r="H11" s="265" t="s">
        <v>286</v>
      </c>
      <c r="I11" s="281"/>
    </row>
    <row r="12" s="254" customFormat="1" ht="14.05" customHeight="1" spans="1:9">
      <c r="A12" s="264" t="s">
        <v>287</v>
      </c>
      <c r="B12" s="265" t="s">
        <v>288</v>
      </c>
      <c r="C12" s="266">
        <v>67.16</v>
      </c>
      <c r="D12" s="265" t="s">
        <v>289</v>
      </c>
      <c r="E12" s="265" t="s">
        <v>290</v>
      </c>
      <c r="F12" s="266"/>
      <c r="G12" s="265" t="s">
        <v>291</v>
      </c>
      <c r="H12" s="265" t="s">
        <v>292</v>
      </c>
      <c r="I12" s="281"/>
    </row>
    <row r="13" s="254" customFormat="1" ht="14.05" customHeight="1" spans="1:9">
      <c r="A13" s="264" t="s">
        <v>293</v>
      </c>
      <c r="B13" s="265" t="s">
        <v>294</v>
      </c>
      <c r="C13" s="266">
        <v>33.31</v>
      </c>
      <c r="D13" s="265" t="s">
        <v>295</v>
      </c>
      <c r="E13" s="265" t="s">
        <v>296</v>
      </c>
      <c r="F13" s="266"/>
      <c r="G13" s="265" t="s">
        <v>297</v>
      </c>
      <c r="H13" s="265" t="s">
        <v>298</v>
      </c>
      <c r="I13" s="281"/>
    </row>
    <row r="14" s="254" customFormat="1" ht="14.05" customHeight="1" spans="1:9">
      <c r="A14" s="264" t="s">
        <v>299</v>
      </c>
      <c r="B14" s="265" t="s">
        <v>300</v>
      </c>
      <c r="C14" s="266">
        <v>4.05</v>
      </c>
      <c r="D14" s="265" t="s">
        <v>301</v>
      </c>
      <c r="E14" s="265" t="s">
        <v>302</v>
      </c>
      <c r="F14" s="266">
        <v>3.15</v>
      </c>
      <c r="G14" s="265" t="s">
        <v>303</v>
      </c>
      <c r="H14" s="265" t="s">
        <v>304</v>
      </c>
      <c r="I14" s="281"/>
    </row>
    <row r="15" s="254" customFormat="1" ht="14.05" customHeight="1" spans="1:9">
      <c r="A15" s="264" t="s">
        <v>305</v>
      </c>
      <c r="B15" s="265" t="s">
        <v>306</v>
      </c>
      <c r="C15" s="266">
        <v>22.09</v>
      </c>
      <c r="D15" s="265" t="s">
        <v>307</v>
      </c>
      <c r="E15" s="265" t="s">
        <v>308</v>
      </c>
      <c r="F15" s="266"/>
      <c r="G15" s="265" t="s">
        <v>309</v>
      </c>
      <c r="H15" s="265" t="s">
        <v>310</v>
      </c>
      <c r="I15" s="281"/>
    </row>
    <row r="16" s="254" customFormat="1" ht="14.05" customHeight="1" spans="1:9">
      <c r="A16" s="264" t="s">
        <v>311</v>
      </c>
      <c r="B16" s="265" t="s">
        <v>312</v>
      </c>
      <c r="C16" s="266">
        <v>1.39</v>
      </c>
      <c r="D16" s="265" t="s">
        <v>313</v>
      </c>
      <c r="E16" s="265" t="s">
        <v>314</v>
      </c>
      <c r="F16" s="266">
        <v>0.49</v>
      </c>
      <c r="G16" s="265" t="s">
        <v>315</v>
      </c>
      <c r="H16" s="265" t="s">
        <v>316</v>
      </c>
      <c r="I16" s="281"/>
    </row>
    <row r="17" s="254" customFormat="1" ht="14.05" customHeight="1" spans="1:9">
      <c r="A17" s="264" t="s">
        <v>317</v>
      </c>
      <c r="B17" s="265" t="s">
        <v>318</v>
      </c>
      <c r="C17" s="266">
        <v>1.84</v>
      </c>
      <c r="D17" s="265" t="s">
        <v>319</v>
      </c>
      <c r="E17" s="265" t="s">
        <v>320</v>
      </c>
      <c r="F17" s="266">
        <v>0.51</v>
      </c>
      <c r="G17" s="265" t="s">
        <v>321</v>
      </c>
      <c r="H17" s="265" t="s">
        <v>322</v>
      </c>
      <c r="I17" s="281"/>
    </row>
    <row r="18" s="254" customFormat="1" ht="14.05" customHeight="1" spans="1:9">
      <c r="A18" s="264" t="s">
        <v>323</v>
      </c>
      <c r="B18" s="265" t="s">
        <v>324</v>
      </c>
      <c r="C18" s="266">
        <v>24.46</v>
      </c>
      <c r="D18" s="265" t="s">
        <v>325</v>
      </c>
      <c r="E18" s="265" t="s">
        <v>326</v>
      </c>
      <c r="F18" s="266"/>
      <c r="G18" s="265" t="s">
        <v>327</v>
      </c>
      <c r="H18" s="265" t="s">
        <v>328</v>
      </c>
      <c r="I18" s="281"/>
    </row>
    <row r="19" s="254" customFormat="1" ht="14.05" customHeight="1" spans="1:9">
      <c r="A19" s="264" t="s">
        <v>329</v>
      </c>
      <c r="B19" s="265" t="s">
        <v>330</v>
      </c>
      <c r="C19" s="266">
        <v>4.32</v>
      </c>
      <c r="D19" s="265" t="s">
        <v>331</v>
      </c>
      <c r="E19" s="265" t="s">
        <v>332</v>
      </c>
      <c r="F19" s="266">
        <v>6.23</v>
      </c>
      <c r="G19" s="265" t="s">
        <v>333</v>
      </c>
      <c r="H19" s="265" t="s">
        <v>334</v>
      </c>
      <c r="I19" s="281"/>
    </row>
    <row r="20" s="254" customFormat="1" ht="14.05" customHeight="1" spans="1:9">
      <c r="A20" s="264" t="s">
        <v>335</v>
      </c>
      <c r="B20" s="265" t="s">
        <v>336</v>
      </c>
      <c r="C20" s="266"/>
      <c r="D20" s="265" t="s">
        <v>337</v>
      </c>
      <c r="E20" s="265" t="s">
        <v>338</v>
      </c>
      <c r="F20" s="266"/>
      <c r="G20" s="265" t="s">
        <v>339</v>
      </c>
      <c r="H20" s="265" t="s">
        <v>340</v>
      </c>
      <c r="I20" s="266"/>
    </row>
    <row r="21" s="254" customFormat="1" ht="14.05" customHeight="1" spans="1:9">
      <c r="A21" s="264" t="s">
        <v>341</v>
      </c>
      <c r="B21" s="265" t="s">
        <v>342</v>
      </c>
      <c r="C21" s="266">
        <v>2.31</v>
      </c>
      <c r="D21" s="265" t="s">
        <v>343</v>
      </c>
      <c r="E21" s="265" t="s">
        <v>344</v>
      </c>
      <c r="F21" s="266">
        <v>1.28</v>
      </c>
      <c r="G21" s="265" t="s">
        <v>345</v>
      </c>
      <c r="H21" s="265" t="s">
        <v>346</v>
      </c>
      <c r="I21" s="266"/>
    </row>
    <row r="22" s="254" customFormat="1" ht="14.05" customHeight="1" spans="1:9">
      <c r="A22" s="264" t="s">
        <v>347</v>
      </c>
      <c r="B22" s="265" t="s">
        <v>348</v>
      </c>
      <c r="C22" s="266"/>
      <c r="D22" s="265" t="s">
        <v>349</v>
      </c>
      <c r="E22" s="265" t="s">
        <v>350</v>
      </c>
      <c r="F22" s="266"/>
      <c r="G22" s="265" t="s">
        <v>351</v>
      </c>
      <c r="H22" s="265" t="s">
        <v>352</v>
      </c>
      <c r="I22" s="266"/>
    </row>
    <row r="23" s="254" customFormat="1" ht="14.05" customHeight="1" spans="1:9">
      <c r="A23" s="264" t="s">
        <v>353</v>
      </c>
      <c r="B23" s="265" t="s">
        <v>354</v>
      </c>
      <c r="C23" s="266">
        <v>0.03</v>
      </c>
      <c r="D23" s="265" t="s">
        <v>355</v>
      </c>
      <c r="E23" s="265" t="s">
        <v>356</v>
      </c>
      <c r="F23" s="266">
        <v>0.93</v>
      </c>
      <c r="G23" s="265" t="s">
        <v>357</v>
      </c>
      <c r="H23" s="265" t="s">
        <v>358</v>
      </c>
      <c r="I23" s="266"/>
    </row>
    <row r="24" s="254" customFormat="1" ht="14.05" customHeight="1" spans="1:9">
      <c r="A24" s="264" t="s">
        <v>359</v>
      </c>
      <c r="B24" s="265" t="s">
        <v>360</v>
      </c>
      <c r="C24" s="266"/>
      <c r="D24" s="265" t="s">
        <v>361</v>
      </c>
      <c r="E24" s="265" t="s">
        <v>362</v>
      </c>
      <c r="F24" s="266"/>
      <c r="G24" s="265" t="s">
        <v>363</v>
      </c>
      <c r="H24" s="265" t="s">
        <v>364</v>
      </c>
      <c r="I24" s="266"/>
    </row>
    <row r="25" s="254" customFormat="1" ht="14.05" customHeight="1" spans="1:9">
      <c r="A25" s="264" t="s">
        <v>365</v>
      </c>
      <c r="B25" s="265" t="s">
        <v>366</v>
      </c>
      <c r="C25" s="266"/>
      <c r="D25" s="265" t="s">
        <v>367</v>
      </c>
      <c r="E25" s="265" t="s">
        <v>368</v>
      </c>
      <c r="F25" s="266"/>
      <c r="G25" s="265" t="s">
        <v>369</v>
      </c>
      <c r="H25" s="265" t="s">
        <v>370</v>
      </c>
      <c r="I25" s="266"/>
    </row>
    <row r="26" s="254" customFormat="1" ht="14.05" customHeight="1" spans="1:9">
      <c r="A26" s="264" t="s">
        <v>371</v>
      </c>
      <c r="B26" s="265" t="s">
        <v>372</v>
      </c>
      <c r="C26" s="266">
        <v>2.28</v>
      </c>
      <c r="D26" s="265" t="s">
        <v>373</v>
      </c>
      <c r="E26" s="265" t="s">
        <v>374</v>
      </c>
      <c r="F26" s="266"/>
      <c r="G26" s="265" t="s">
        <v>375</v>
      </c>
      <c r="H26" s="265" t="s">
        <v>376</v>
      </c>
      <c r="I26" s="266"/>
    </row>
    <row r="27" s="254" customFormat="1" ht="14.05" customHeight="1" spans="1:9">
      <c r="A27" s="264" t="s">
        <v>377</v>
      </c>
      <c r="B27" s="265" t="s">
        <v>378</v>
      </c>
      <c r="C27" s="266"/>
      <c r="D27" s="265" t="s">
        <v>379</v>
      </c>
      <c r="E27" s="265" t="s">
        <v>380</v>
      </c>
      <c r="F27" s="266"/>
      <c r="G27" s="265" t="s">
        <v>381</v>
      </c>
      <c r="H27" s="265" t="s">
        <v>382</v>
      </c>
      <c r="I27" s="266"/>
    </row>
    <row r="28" s="254" customFormat="1" ht="14.05" customHeight="1" spans="1:9">
      <c r="A28" s="264" t="s">
        <v>383</v>
      </c>
      <c r="B28" s="265" t="s">
        <v>384</v>
      </c>
      <c r="C28" s="266"/>
      <c r="D28" s="265" t="s">
        <v>385</v>
      </c>
      <c r="E28" s="265" t="s">
        <v>386</v>
      </c>
      <c r="F28" s="266"/>
      <c r="G28" s="265" t="s">
        <v>387</v>
      </c>
      <c r="H28" s="265" t="s">
        <v>388</v>
      </c>
      <c r="I28" s="266"/>
    </row>
    <row r="29" s="254" customFormat="1" ht="14.05" customHeight="1" spans="1:9">
      <c r="A29" s="264" t="s">
        <v>389</v>
      </c>
      <c r="B29" s="265" t="s">
        <v>390</v>
      </c>
      <c r="C29" s="266"/>
      <c r="D29" s="265" t="s">
        <v>391</v>
      </c>
      <c r="E29" s="265" t="s">
        <v>392</v>
      </c>
      <c r="F29" s="266">
        <v>2.48</v>
      </c>
      <c r="G29" s="265" t="s">
        <v>393</v>
      </c>
      <c r="H29" s="265" t="s">
        <v>394</v>
      </c>
      <c r="I29" s="266"/>
    </row>
    <row r="30" s="254" customFormat="1" ht="14.05" customHeight="1" spans="1:9">
      <c r="A30" s="264" t="s">
        <v>395</v>
      </c>
      <c r="B30" s="265" t="s">
        <v>396</v>
      </c>
      <c r="C30" s="266"/>
      <c r="D30" s="265" t="s">
        <v>397</v>
      </c>
      <c r="E30" s="265" t="s">
        <v>398</v>
      </c>
      <c r="F30" s="266">
        <v>5.16</v>
      </c>
      <c r="G30" s="265" t="s">
        <v>399</v>
      </c>
      <c r="H30" s="265" t="s">
        <v>41</v>
      </c>
      <c r="I30" s="266"/>
    </row>
    <row r="31" s="254" customFormat="1" ht="14.05" customHeight="1" spans="1:9">
      <c r="A31" s="264" t="s">
        <v>400</v>
      </c>
      <c r="B31" s="265" t="s">
        <v>401</v>
      </c>
      <c r="C31" s="266"/>
      <c r="D31" s="265" t="s">
        <v>402</v>
      </c>
      <c r="E31" s="265" t="s">
        <v>403</v>
      </c>
      <c r="F31" s="266">
        <v>6.45</v>
      </c>
      <c r="G31" s="265" t="s">
        <v>404</v>
      </c>
      <c r="H31" s="265" t="s">
        <v>405</v>
      </c>
      <c r="I31" s="266"/>
    </row>
    <row r="32" s="254" customFormat="1" ht="14.05" customHeight="1" spans="1:9">
      <c r="A32" s="264">
        <v>30311</v>
      </c>
      <c r="B32" s="265" t="s">
        <v>406</v>
      </c>
      <c r="C32" s="266"/>
      <c r="D32" s="265" t="s">
        <v>407</v>
      </c>
      <c r="E32" s="265" t="s">
        <v>408</v>
      </c>
      <c r="F32" s="266"/>
      <c r="G32" s="265" t="s">
        <v>409</v>
      </c>
      <c r="H32" s="265" t="s">
        <v>410</v>
      </c>
      <c r="I32" s="266"/>
    </row>
    <row r="33" s="254" customFormat="1" ht="14.05" customHeight="1" spans="1:9">
      <c r="A33" s="264" t="s">
        <v>411</v>
      </c>
      <c r="B33" s="265" t="s">
        <v>412</v>
      </c>
      <c r="C33" s="267"/>
      <c r="D33" s="265" t="s">
        <v>413</v>
      </c>
      <c r="E33" s="265" t="s">
        <v>414</v>
      </c>
      <c r="F33" s="266">
        <v>0.11</v>
      </c>
      <c r="G33" s="265" t="s">
        <v>415</v>
      </c>
      <c r="H33" s="265" t="s">
        <v>416</v>
      </c>
      <c r="I33" s="266"/>
    </row>
    <row r="34" s="254" customFormat="1" ht="14.05" customHeight="1" spans="1:9">
      <c r="A34" s="264" t="s">
        <v>121</v>
      </c>
      <c r="B34" s="265" t="s">
        <v>121</v>
      </c>
      <c r="C34" s="267"/>
      <c r="D34" s="265" t="s">
        <v>417</v>
      </c>
      <c r="E34" s="265" t="s">
        <v>418</v>
      </c>
      <c r="F34" s="229"/>
      <c r="G34" s="265" t="s">
        <v>419</v>
      </c>
      <c r="H34" s="265" t="s">
        <v>420</v>
      </c>
      <c r="I34" s="266"/>
    </row>
    <row r="35" s="254" customFormat="1" ht="14.05" customHeight="1" spans="1:9">
      <c r="A35" s="264" t="s">
        <v>121</v>
      </c>
      <c r="B35" s="265" t="s">
        <v>121</v>
      </c>
      <c r="C35" s="267"/>
      <c r="D35" s="265" t="s">
        <v>421</v>
      </c>
      <c r="E35" s="265" t="s">
        <v>422</v>
      </c>
      <c r="F35" s="229"/>
      <c r="G35" s="265" t="s">
        <v>121</v>
      </c>
      <c r="H35" s="265" t="s">
        <v>121</v>
      </c>
      <c r="I35" s="266"/>
    </row>
    <row r="36" s="254" customFormat="1" ht="14.05" customHeight="1" spans="1:9">
      <c r="A36" s="268" t="s">
        <v>121</v>
      </c>
      <c r="B36" s="269" t="s">
        <v>121</v>
      </c>
      <c r="C36" s="270"/>
      <c r="D36" s="269" t="s">
        <v>423</v>
      </c>
      <c r="E36" s="269" t="s">
        <v>424</v>
      </c>
      <c r="F36" s="229"/>
      <c r="G36" s="269" t="s">
        <v>121</v>
      </c>
      <c r="H36" s="269" t="s">
        <v>121</v>
      </c>
      <c r="I36" s="282"/>
    </row>
    <row r="37" s="254" customFormat="1" ht="14.05" customHeight="1" spans="1:9">
      <c r="A37" s="271" t="s">
        <v>121</v>
      </c>
      <c r="B37" s="271" t="s">
        <v>121</v>
      </c>
      <c r="C37" s="272"/>
      <c r="D37" s="271" t="s">
        <v>425</v>
      </c>
      <c r="E37" s="271" t="s">
        <v>426</v>
      </c>
      <c r="F37" s="229"/>
      <c r="G37" s="271"/>
      <c r="H37" s="271"/>
      <c r="I37" s="271"/>
    </row>
    <row r="38" s="255" customFormat="1" ht="14.05" customHeight="1" spans="1:9">
      <c r="A38" s="271" t="s">
        <v>121</v>
      </c>
      <c r="B38" s="271" t="s">
        <v>121</v>
      </c>
      <c r="C38" s="272"/>
      <c r="D38" s="271" t="s">
        <v>427</v>
      </c>
      <c r="E38" s="271" t="s">
        <v>428</v>
      </c>
      <c r="F38" s="229"/>
      <c r="G38" s="271" t="s">
        <v>121</v>
      </c>
      <c r="H38" s="271" t="s">
        <v>121</v>
      </c>
      <c r="I38" s="271" t="s">
        <v>121</v>
      </c>
    </row>
    <row r="39" s="255" customFormat="1" ht="14.05" customHeight="1" spans="1:9">
      <c r="A39" s="271" t="s">
        <v>121</v>
      </c>
      <c r="B39" s="271" t="s">
        <v>121</v>
      </c>
      <c r="C39" s="272"/>
      <c r="D39" s="271" t="s">
        <v>429</v>
      </c>
      <c r="E39" s="271" t="s">
        <v>430</v>
      </c>
      <c r="F39" s="229"/>
      <c r="G39" s="271" t="s">
        <v>121</v>
      </c>
      <c r="H39" s="271" t="s">
        <v>121</v>
      </c>
      <c r="I39" s="271" t="s">
        <v>121</v>
      </c>
    </row>
    <row r="40" s="255" customFormat="1" ht="14.05" customHeight="1" spans="1:9">
      <c r="A40" s="273" t="s">
        <v>431</v>
      </c>
      <c r="B40" s="273"/>
      <c r="C40" s="274">
        <v>356.71</v>
      </c>
      <c r="D40" s="275" t="s">
        <v>432</v>
      </c>
      <c r="E40" s="276"/>
      <c r="F40" s="276"/>
      <c r="G40" s="276"/>
      <c r="H40" s="277"/>
      <c r="I40" s="283">
        <v>39.44</v>
      </c>
    </row>
    <row r="41" s="255" customFormat="1" ht="14.1" customHeight="1" spans="1:9">
      <c r="A41" s="278" t="s">
        <v>433</v>
      </c>
      <c r="B41" s="279"/>
      <c r="C41" s="279"/>
      <c r="D41" s="279"/>
      <c r="E41" s="279" t="s">
        <v>121</v>
      </c>
      <c r="F41" s="279" t="s">
        <v>121</v>
      </c>
      <c r="G41" s="279" t="s">
        <v>121</v>
      </c>
      <c r="H41" s="279" t="s">
        <v>121</v>
      </c>
      <c r="I41" s="279" t="s">
        <v>121</v>
      </c>
    </row>
    <row r="42" spans="1:9">
      <c r="A42" s="280"/>
      <c r="B42" s="280"/>
      <c r="C42" s="280"/>
      <c r="D42" s="280"/>
      <c r="E42" s="280"/>
      <c r="F42" s="280"/>
      <c r="G42" s="280"/>
      <c r="H42" s="280"/>
      <c r="I42" s="280"/>
    </row>
    <row r="43" spans="1:9">
      <c r="A43" s="280"/>
      <c r="B43" s="280"/>
      <c r="C43" s="280"/>
      <c r="D43" s="280"/>
      <c r="E43" s="280"/>
      <c r="F43" s="280"/>
      <c r="G43" s="280"/>
      <c r="H43" s="280"/>
      <c r="I43" s="280"/>
    </row>
  </sheetData>
  <mergeCells count="17">
    <mergeCell ref="A1:I1"/>
    <mergeCell ref="H2:I2"/>
    <mergeCell ref="A3:B3"/>
    <mergeCell ref="H3:I3"/>
    <mergeCell ref="A4:C4"/>
    <mergeCell ref="D4:I4"/>
    <mergeCell ref="A40:B40"/>
    <mergeCell ref="D40:H40"/>
    <mergeCell ref="A5:A6"/>
    <mergeCell ref="B5:B6"/>
    <mergeCell ref="C5:C6"/>
    <mergeCell ref="D5:D6"/>
    <mergeCell ref="E5:E6"/>
    <mergeCell ref="F5:F6"/>
    <mergeCell ref="G5:G6"/>
    <mergeCell ref="H5:H6"/>
    <mergeCell ref="I5:I6"/>
  </mergeCells>
  <printOptions horizontalCentered="1"/>
  <pageMargins left="0.47244094488189" right="0.47244094488189" top="0.669291338582677" bottom="0.196850393700787" header="0.748031496062992" footer="0.196850393700787"/>
  <pageSetup paperSize="9" scale="88"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pageSetUpPr fitToPage="1"/>
  </sheetPr>
  <dimension ref="A1:Q17"/>
  <sheetViews>
    <sheetView workbookViewId="0">
      <selection activeCell="H11" sqref="H11"/>
    </sheetView>
  </sheetViews>
  <sheetFormatPr defaultColWidth="9" defaultRowHeight="15"/>
  <cols>
    <col min="1" max="3" width="3.75" style="233" customWidth="1"/>
    <col min="4" max="4" width="17.85" style="233" customWidth="1"/>
    <col min="5" max="17" width="9.5" style="233" customWidth="1"/>
    <col min="18" max="16384" width="9" style="233"/>
  </cols>
  <sheetData>
    <row r="1" s="201" customFormat="1" ht="36" customHeight="1" spans="1:17">
      <c r="A1" s="238" t="s">
        <v>434</v>
      </c>
      <c r="B1" s="238"/>
      <c r="C1" s="238"/>
      <c r="D1" s="238"/>
      <c r="E1" s="238"/>
      <c r="F1" s="238"/>
      <c r="G1" s="238"/>
      <c r="H1" s="238"/>
      <c r="I1" s="238"/>
      <c r="J1" s="238"/>
      <c r="K1" s="238"/>
      <c r="L1" s="238"/>
      <c r="M1" s="238"/>
      <c r="N1" s="238"/>
      <c r="O1" s="238"/>
      <c r="P1" s="238"/>
      <c r="Q1" s="238"/>
    </row>
    <row r="2" s="235" customFormat="1" ht="18" customHeight="1" spans="1:17">
      <c r="A2" s="239"/>
      <c r="B2" s="239"/>
      <c r="C2" s="239"/>
      <c r="D2" s="239"/>
      <c r="E2" s="239"/>
      <c r="F2" s="239"/>
      <c r="G2" s="239"/>
      <c r="H2" s="239"/>
      <c r="I2" s="239"/>
      <c r="J2" s="239"/>
      <c r="K2" s="239"/>
      <c r="L2" s="239"/>
      <c r="N2" s="239"/>
      <c r="Q2" s="172" t="s">
        <v>435</v>
      </c>
    </row>
    <row r="3" s="235" customFormat="1" ht="18" customHeight="1" spans="1:17">
      <c r="A3" s="240" t="s">
        <v>114</v>
      </c>
      <c r="B3" s="240"/>
      <c r="C3" s="240"/>
      <c r="D3" s="240"/>
      <c r="E3" s="240"/>
      <c r="F3" s="239"/>
      <c r="G3" s="239"/>
      <c r="H3" s="239"/>
      <c r="I3" s="239"/>
      <c r="J3" s="239"/>
      <c r="K3" s="239"/>
      <c r="L3" s="239"/>
      <c r="N3" s="3"/>
      <c r="Q3" s="90" t="s">
        <v>115</v>
      </c>
    </row>
    <row r="4" s="246" customFormat="1" ht="18" customHeight="1" spans="1:17">
      <c r="A4" s="247" t="s">
        <v>116</v>
      </c>
      <c r="B4" s="247"/>
      <c r="C4" s="247" t="s">
        <v>121</v>
      </c>
      <c r="D4" s="247" t="s">
        <v>121</v>
      </c>
      <c r="E4" s="247" t="s">
        <v>188</v>
      </c>
      <c r="F4" s="247"/>
      <c r="G4" s="247"/>
      <c r="H4" s="247" t="s">
        <v>16</v>
      </c>
      <c r="I4" s="247"/>
      <c r="J4" s="247"/>
      <c r="K4" s="247" t="s">
        <v>26</v>
      </c>
      <c r="L4" s="247"/>
      <c r="M4" s="247"/>
      <c r="N4" s="247" t="s">
        <v>190</v>
      </c>
      <c r="O4" s="247"/>
      <c r="P4" s="247" t="s">
        <v>121</v>
      </c>
      <c r="Q4" s="247" t="s">
        <v>121</v>
      </c>
    </row>
    <row r="5" s="246" customFormat="1" ht="18" customHeight="1" spans="1:17">
      <c r="A5" s="247" t="s">
        <v>247</v>
      </c>
      <c r="B5" s="247"/>
      <c r="C5" s="247"/>
      <c r="D5" s="247" t="s">
        <v>198</v>
      </c>
      <c r="E5" s="247" t="s">
        <v>203</v>
      </c>
      <c r="F5" s="247" t="s">
        <v>436</v>
      </c>
      <c r="G5" s="247" t="s">
        <v>437</v>
      </c>
      <c r="H5" s="247" t="s">
        <v>203</v>
      </c>
      <c r="I5" s="247" t="s">
        <v>27</v>
      </c>
      <c r="J5" s="247" t="s">
        <v>30</v>
      </c>
      <c r="K5" s="247" t="s">
        <v>203</v>
      </c>
      <c r="L5" s="247" t="s">
        <v>27</v>
      </c>
      <c r="M5" s="247" t="s">
        <v>30</v>
      </c>
      <c r="N5" s="247" t="s">
        <v>203</v>
      </c>
      <c r="O5" s="247" t="s">
        <v>436</v>
      </c>
      <c r="P5" s="247" t="s">
        <v>249</v>
      </c>
      <c r="Q5" s="247"/>
    </row>
    <row r="6" s="246" customFormat="1" ht="18" customHeight="1" spans="1:17">
      <c r="A6" s="247"/>
      <c r="B6" s="247" t="s">
        <v>121</v>
      </c>
      <c r="C6" s="247" t="s">
        <v>121</v>
      </c>
      <c r="D6" s="247" t="s">
        <v>121</v>
      </c>
      <c r="E6" s="247" t="s">
        <v>121</v>
      </c>
      <c r="F6" s="247" t="s">
        <v>121</v>
      </c>
      <c r="G6" s="247" t="s">
        <v>199</v>
      </c>
      <c r="H6" s="247" t="s">
        <v>121</v>
      </c>
      <c r="I6" s="247" t="s">
        <v>121</v>
      </c>
      <c r="J6" s="247" t="s">
        <v>199</v>
      </c>
      <c r="K6" s="247" t="s">
        <v>121</v>
      </c>
      <c r="L6" s="247" t="s">
        <v>121</v>
      </c>
      <c r="M6" s="247" t="s">
        <v>199</v>
      </c>
      <c r="N6" s="247" t="s">
        <v>121</v>
      </c>
      <c r="O6" s="247" t="s">
        <v>121</v>
      </c>
      <c r="P6" s="247" t="s">
        <v>438</v>
      </c>
      <c r="Q6" s="247" t="s">
        <v>439</v>
      </c>
    </row>
    <row r="7" s="236" customFormat="1" ht="18" customHeight="1" spans="1:17">
      <c r="A7" s="247"/>
      <c r="B7" s="247" t="s">
        <v>121</v>
      </c>
      <c r="C7" s="247" t="s">
        <v>121</v>
      </c>
      <c r="D7" s="247" t="s">
        <v>121</v>
      </c>
      <c r="E7" s="247" t="s">
        <v>121</v>
      </c>
      <c r="F7" s="247" t="s">
        <v>121</v>
      </c>
      <c r="G7" s="247" t="s">
        <v>121</v>
      </c>
      <c r="H7" s="247" t="s">
        <v>121</v>
      </c>
      <c r="I7" s="247" t="s">
        <v>121</v>
      </c>
      <c r="J7" s="247" t="s">
        <v>121</v>
      </c>
      <c r="K7" s="247" t="s">
        <v>121</v>
      </c>
      <c r="L7" s="247" t="s">
        <v>121</v>
      </c>
      <c r="M7" s="247" t="s">
        <v>121</v>
      </c>
      <c r="N7" s="247" t="s">
        <v>121</v>
      </c>
      <c r="O7" s="247" t="s">
        <v>121</v>
      </c>
      <c r="P7" s="247" t="s">
        <v>121</v>
      </c>
      <c r="Q7" s="247" t="s">
        <v>121</v>
      </c>
    </row>
    <row r="8" s="236" customFormat="1" ht="18" customHeight="1" spans="1:17">
      <c r="A8" s="247" t="s">
        <v>200</v>
      </c>
      <c r="B8" s="247" t="s">
        <v>201</v>
      </c>
      <c r="C8" s="247" t="s">
        <v>202</v>
      </c>
      <c r="D8" s="247" t="s">
        <v>120</v>
      </c>
      <c r="E8" s="248" t="s">
        <v>122</v>
      </c>
      <c r="F8" s="248" t="s">
        <v>123</v>
      </c>
      <c r="G8" s="248" t="s">
        <v>129</v>
      </c>
      <c r="H8" s="248" t="s">
        <v>132</v>
      </c>
      <c r="I8" s="248" t="s">
        <v>135</v>
      </c>
      <c r="J8" s="248" t="s">
        <v>138</v>
      </c>
      <c r="K8" s="248" t="s">
        <v>141</v>
      </c>
      <c r="L8" s="248" t="s">
        <v>144</v>
      </c>
      <c r="M8" s="248" t="s">
        <v>146</v>
      </c>
      <c r="N8" s="248" t="s">
        <v>148</v>
      </c>
      <c r="O8" s="248" t="s">
        <v>150</v>
      </c>
      <c r="P8" s="248" t="s">
        <v>152</v>
      </c>
      <c r="Q8" s="248" t="s">
        <v>154</v>
      </c>
    </row>
    <row r="9" s="236" customFormat="1" ht="18" customHeight="1" spans="1:17">
      <c r="A9" s="247"/>
      <c r="B9" s="247" t="s">
        <v>121</v>
      </c>
      <c r="C9" s="247" t="s">
        <v>121</v>
      </c>
      <c r="D9" s="247" t="s">
        <v>203</v>
      </c>
      <c r="E9" s="249"/>
      <c r="F9" s="249"/>
      <c r="G9" s="249"/>
      <c r="H9" s="249"/>
      <c r="I9" s="249"/>
      <c r="J9" s="249"/>
      <c r="K9" s="249"/>
      <c r="L9" s="249"/>
      <c r="M9" s="249"/>
      <c r="N9" s="249"/>
      <c r="O9" s="249"/>
      <c r="P9" s="249"/>
      <c r="Q9" s="249"/>
    </row>
    <row r="10" s="236" customFormat="1" ht="18" customHeight="1" spans="1:17">
      <c r="A10" s="250"/>
      <c r="B10" s="250"/>
      <c r="C10" s="250"/>
      <c r="D10" s="250"/>
      <c r="E10" s="249"/>
      <c r="F10" s="249"/>
      <c r="G10" s="249"/>
      <c r="H10" s="249"/>
      <c r="I10" s="249"/>
      <c r="J10" s="249"/>
      <c r="K10" s="249"/>
      <c r="L10" s="249"/>
      <c r="M10" s="249"/>
      <c r="N10" s="249"/>
      <c r="O10" s="249"/>
      <c r="P10" s="249"/>
      <c r="Q10" s="249"/>
    </row>
    <row r="11" s="236" customFormat="1" ht="18" customHeight="1" spans="1:17">
      <c r="A11" s="250"/>
      <c r="B11" s="250"/>
      <c r="C11" s="250"/>
      <c r="D11" s="250"/>
      <c r="E11" s="249"/>
      <c r="F11" s="249"/>
      <c r="G11" s="249"/>
      <c r="H11" s="249"/>
      <c r="I11" s="249"/>
      <c r="J11" s="249"/>
      <c r="K11" s="249"/>
      <c r="L11" s="249"/>
      <c r="M11" s="249"/>
      <c r="N11" s="249"/>
      <c r="O11" s="249"/>
      <c r="P11" s="249"/>
      <c r="Q11" s="249"/>
    </row>
    <row r="12" s="236" customFormat="1" ht="18" customHeight="1" spans="1:17">
      <c r="A12" s="250"/>
      <c r="B12" s="250"/>
      <c r="C12" s="250"/>
      <c r="D12" s="250"/>
      <c r="E12" s="249"/>
      <c r="F12" s="249"/>
      <c r="G12" s="249"/>
      <c r="H12" s="249"/>
      <c r="I12" s="249"/>
      <c r="J12" s="249"/>
      <c r="K12" s="249"/>
      <c r="L12" s="249"/>
      <c r="M12" s="249"/>
      <c r="N12" s="249"/>
      <c r="O12" s="249"/>
      <c r="P12" s="249"/>
      <c r="Q12" s="249"/>
    </row>
    <row r="13" s="236" customFormat="1" ht="18" customHeight="1" spans="1:17">
      <c r="A13" s="250"/>
      <c r="B13" s="250"/>
      <c r="C13" s="250"/>
      <c r="D13" s="250"/>
      <c r="E13" s="249"/>
      <c r="F13" s="249"/>
      <c r="G13" s="249"/>
      <c r="H13" s="249"/>
      <c r="I13" s="249"/>
      <c r="J13" s="249"/>
      <c r="K13" s="249"/>
      <c r="L13" s="249"/>
      <c r="M13" s="249"/>
      <c r="N13" s="249"/>
      <c r="O13" s="249"/>
      <c r="P13" s="249"/>
      <c r="Q13" s="249"/>
    </row>
    <row r="14" s="236" customFormat="1" ht="18" customHeight="1" spans="1:17">
      <c r="A14" s="250"/>
      <c r="B14" s="250"/>
      <c r="C14" s="250"/>
      <c r="D14" s="250"/>
      <c r="E14" s="249"/>
      <c r="F14" s="249"/>
      <c r="G14" s="249"/>
      <c r="H14" s="249"/>
      <c r="I14" s="249"/>
      <c r="J14" s="249"/>
      <c r="K14" s="249"/>
      <c r="L14" s="249"/>
      <c r="M14" s="249"/>
      <c r="N14" s="249"/>
      <c r="O14" s="249"/>
      <c r="P14" s="249"/>
      <c r="Q14" s="249"/>
    </row>
    <row r="15" s="236" customFormat="1" ht="18" customHeight="1" spans="1:17">
      <c r="A15" s="250"/>
      <c r="B15" s="250"/>
      <c r="C15" s="250"/>
      <c r="D15" s="250"/>
      <c r="E15" s="249"/>
      <c r="F15" s="249"/>
      <c r="G15" s="249"/>
      <c r="H15" s="249"/>
      <c r="I15" s="249"/>
      <c r="J15" s="249"/>
      <c r="K15" s="249"/>
      <c r="L15" s="249"/>
      <c r="M15" s="249"/>
      <c r="N15" s="249"/>
      <c r="O15" s="249"/>
      <c r="P15" s="249"/>
      <c r="Q15" s="249"/>
    </row>
    <row r="16" s="236" customFormat="1" ht="18" customHeight="1" spans="1:14">
      <c r="A16" s="245" t="s">
        <v>440</v>
      </c>
      <c r="B16" s="245"/>
      <c r="C16" s="245"/>
      <c r="D16" s="245"/>
      <c r="E16" s="245"/>
      <c r="F16" s="245"/>
      <c r="G16" s="245"/>
      <c r="H16" s="245"/>
      <c r="I16" s="245"/>
      <c r="J16" s="245"/>
      <c r="K16" s="245"/>
      <c r="L16" s="245"/>
      <c r="M16" s="245"/>
      <c r="N16" s="245"/>
    </row>
    <row r="17" s="236" customFormat="1" ht="18" customHeight="1" spans="1:14">
      <c r="A17" s="245" t="s">
        <v>441</v>
      </c>
      <c r="B17" s="245"/>
      <c r="C17" s="245"/>
      <c r="D17" s="245"/>
      <c r="E17" s="245"/>
      <c r="F17" s="245"/>
      <c r="G17" s="245"/>
      <c r="H17" s="245"/>
      <c r="I17" s="245"/>
      <c r="J17" s="245"/>
      <c r="K17" s="245"/>
      <c r="L17" s="245"/>
      <c r="M17" s="245"/>
      <c r="N17" s="245"/>
    </row>
  </sheetData>
  <mergeCells count="32">
    <mergeCell ref="A1:Q1"/>
    <mergeCell ref="A3:E3"/>
    <mergeCell ref="A4:D4"/>
    <mergeCell ref="E4:G4"/>
    <mergeCell ref="H4:J4"/>
    <mergeCell ref="K4:M4"/>
    <mergeCell ref="N4:Q4"/>
    <mergeCell ref="P5:Q5"/>
    <mergeCell ref="A10:C10"/>
    <mergeCell ref="A11:C11"/>
    <mergeCell ref="A12:C12"/>
    <mergeCell ref="A13:C13"/>
    <mergeCell ref="A14:C14"/>
    <mergeCell ref="A15:C15"/>
    <mergeCell ref="A8:A9"/>
    <mergeCell ref="B8:B9"/>
    <mergeCell ref="C8:C9"/>
    <mergeCell ref="D5:D7"/>
    <mergeCell ref="E5:E7"/>
    <mergeCell ref="F5:F7"/>
    <mergeCell ref="G5:G7"/>
    <mergeCell ref="H5:H7"/>
    <mergeCell ref="I5:I7"/>
    <mergeCell ref="J5:J7"/>
    <mergeCell ref="K5:K7"/>
    <mergeCell ref="L5:L7"/>
    <mergeCell ref="M5:M7"/>
    <mergeCell ref="N5:N7"/>
    <mergeCell ref="O5:O7"/>
    <mergeCell ref="P6:P7"/>
    <mergeCell ref="Q6:Q7"/>
    <mergeCell ref="A5:C7"/>
  </mergeCells>
  <printOptions horizontalCentered="1"/>
  <pageMargins left="0.47244094488189" right="0.47244094488189" top="0.866141732283464" bottom="0.393700787401575" header="0.748031496062992" footer="0.196850393700787"/>
  <pageSetup paperSize="9" scale="84" fitToHeight="0"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pageSetUpPr fitToPage="1"/>
  </sheetPr>
  <dimension ref="A1:N17"/>
  <sheetViews>
    <sheetView workbookViewId="0">
      <selection activeCell="F16" sqref="F16"/>
    </sheetView>
  </sheetViews>
  <sheetFormatPr defaultColWidth="9" defaultRowHeight="15"/>
  <cols>
    <col min="1" max="3" width="3.75" style="233" customWidth="1"/>
    <col min="4" max="4" width="27.6" style="233" customWidth="1"/>
    <col min="5" max="10" width="14.55" style="233" customWidth="1"/>
    <col min="11" max="245" width="9" style="233"/>
    <col min="246" max="16384" width="9" style="237"/>
  </cols>
  <sheetData>
    <row r="1" s="201" customFormat="1" ht="36" customHeight="1" spans="1:10">
      <c r="A1" s="238" t="s">
        <v>442</v>
      </c>
      <c r="B1" s="238"/>
      <c r="C1" s="238"/>
      <c r="D1" s="238"/>
      <c r="E1" s="238"/>
      <c r="F1" s="238"/>
      <c r="G1" s="238"/>
      <c r="H1" s="238"/>
      <c r="I1" s="238"/>
      <c r="J1" s="238"/>
    </row>
    <row r="2" s="233" customFormat="1" ht="18" customHeight="1" spans="1:10">
      <c r="A2" s="239"/>
      <c r="B2" s="239"/>
      <c r="C2" s="239"/>
      <c r="D2" s="239"/>
      <c r="E2" s="239"/>
      <c r="F2" s="239"/>
      <c r="G2" s="239"/>
      <c r="J2" s="172" t="s">
        <v>443</v>
      </c>
    </row>
    <row r="3" s="233" customFormat="1" ht="18" customHeight="1" spans="1:10">
      <c r="A3" s="240" t="s">
        <v>114</v>
      </c>
      <c r="B3" s="240"/>
      <c r="C3" s="240"/>
      <c r="D3" s="240"/>
      <c r="E3" s="240"/>
      <c r="F3" s="239"/>
      <c r="G3" s="239"/>
      <c r="J3" s="90" t="s">
        <v>115</v>
      </c>
    </row>
    <row r="4" s="234" customFormat="1" ht="21" customHeight="1" spans="1:10">
      <c r="A4" s="241" t="s">
        <v>116</v>
      </c>
      <c r="B4" s="241"/>
      <c r="C4" s="241"/>
      <c r="D4" s="241"/>
      <c r="E4" s="241" t="s">
        <v>188</v>
      </c>
      <c r="F4" s="241" t="s">
        <v>16</v>
      </c>
      <c r="G4" s="241" t="s">
        <v>26</v>
      </c>
      <c r="H4" s="241" t="s">
        <v>190</v>
      </c>
      <c r="I4" s="241"/>
      <c r="J4" s="241"/>
    </row>
    <row r="5" s="234" customFormat="1" ht="18" customHeight="1" spans="1:10">
      <c r="A5" s="241" t="s">
        <v>247</v>
      </c>
      <c r="B5" s="241"/>
      <c r="C5" s="241"/>
      <c r="D5" s="241" t="s">
        <v>198</v>
      </c>
      <c r="E5" s="241"/>
      <c r="F5" s="241"/>
      <c r="G5" s="241"/>
      <c r="H5" s="241" t="s">
        <v>203</v>
      </c>
      <c r="I5" s="241" t="s">
        <v>444</v>
      </c>
      <c r="J5" s="241" t="s">
        <v>445</v>
      </c>
    </row>
    <row r="6" s="234" customFormat="1" ht="18" customHeight="1" spans="1:10">
      <c r="A6" s="241"/>
      <c r="B6" s="241"/>
      <c r="C6" s="241"/>
      <c r="D6" s="241"/>
      <c r="E6" s="241"/>
      <c r="F6" s="241"/>
      <c r="G6" s="241"/>
      <c r="H6" s="241"/>
      <c r="I6" s="241"/>
      <c r="J6" s="241" t="s">
        <v>251</v>
      </c>
    </row>
    <row r="7" s="235" customFormat="1" ht="18" customHeight="1" spans="1:10">
      <c r="A7" s="241"/>
      <c r="B7" s="241"/>
      <c r="C7" s="241"/>
      <c r="D7" s="241"/>
      <c r="E7" s="241"/>
      <c r="F7" s="241"/>
      <c r="G7" s="241"/>
      <c r="H7" s="241"/>
      <c r="I7" s="241"/>
      <c r="J7" s="241"/>
    </row>
    <row r="8" s="235" customFormat="1" ht="18" customHeight="1" spans="1:10">
      <c r="A8" s="241" t="s">
        <v>200</v>
      </c>
      <c r="B8" s="241" t="s">
        <v>201</v>
      </c>
      <c r="C8" s="241" t="s">
        <v>202</v>
      </c>
      <c r="D8" s="241" t="s">
        <v>120</v>
      </c>
      <c r="E8" s="242">
        <v>1</v>
      </c>
      <c r="F8" s="242">
        <v>2</v>
      </c>
      <c r="G8" s="242">
        <v>3</v>
      </c>
      <c r="H8" s="242">
        <v>4</v>
      </c>
      <c r="I8" s="242">
        <v>5</v>
      </c>
      <c r="J8" s="242">
        <v>6</v>
      </c>
    </row>
    <row r="9" s="235" customFormat="1" ht="21" customHeight="1" spans="1:10">
      <c r="A9" s="241"/>
      <c r="B9" s="241"/>
      <c r="C9" s="241"/>
      <c r="D9" s="241" t="s">
        <v>203</v>
      </c>
      <c r="E9" s="243"/>
      <c r="F9" s="243"/>
      <c r="G9" s="243"/>
      <c r="H9" s="243"/>
      <c r="I9" s="243"/>
      <c r="J9" s="243"/>
    </row>
    <row r="10" s="235" customFormat="1" ht="21" customHeight="1" spans="1:10">
      <c r="A10" s="244"/>
      <c r="B10" s="244"/>
      <c r="C10" s="244"/>
      <c r="D10" s="244"/>
      <c r="E10" s="243"/>
      <c r="F10" s="243"/>
      <c r="G10" s="243"/>
      <c r="H10" s="243"/>
      <c r="I10" s="243"/>
      <c r="J10" s="243"/>
    </row>
    <row r="11" s="235" customFormat="1" ht="21" customHeight="1" spans="1:10">
      <c r="A11" s="244"/>
      <c r="B11" s="244"/>
      <c r="C11" s="244"/>
      <c r="D11" s="244"/>
      <c r="E11" s="243"/>
      <c r="F11" s="243"/>
      <c r="G11" s="243"/>
      <c r="H11" s="243"/>
      <c r="I11" s="243"/>
      <c r="J11" s="243"/>
    </row>
    <row r="12" s="235" customFormat="1" ht="21" customHeight="1" spans="1:10">
      <c r="A12" s="244"/>
      <c r="B12" s="244"/>
      <c r="C12" s="244"/>
      <c r="D12" s="244"/>
      <c r="E12" s="243"/>
      <c r="F12" s="243"/>
      <c r="G12" s="243"/>
      <c r="H12" s="243"/>
      <c r="I12" s="243"/>
      <c r="J12" s="243"/>
    </row>
    <row r="13" s="235" customFormat="1" ht="21" customHeight="1" spans="1:10">
      <c r="A13" s="244"/>
      <c r="B13" s="244"/>
      <c r="C13" s="244"/>
      <c r="D13" s="244"/>
      <c r="E13" s="243"/>
      <c r="F13" s="243"/>
      <c r="G13" s="243"/>
      <c r="H13" s="243"/>
      <c r="I13" s="243"/>
      <c r="J13" s="243"/>
    </row>
    <row r="14" s="235" customFormat="1" ht="21" customHeight="1" spans="1:10">
      <c r="A14" s="244"/>
      <c r="B14" s="244"/>
      <c r="C14" s="244"/>
      <c r="D14" s="244"/>
      <c r="E14" s="243"/>
      <c r="F14" s="243"/>
      <c r="G14" s="243"/>
      <c r="H14" s="243"/>
      <c r="I14" s="243"/>
      <c r="J14" s="243"/>
    </row>
    <row r="15" s="235" customFormat="1" ht="21" customHeight="1" spans="1:10">
      <c r="A15" s="244"/>
      <c r="B15" s="244"/>
      <c r="C15" s="244"/>
      <c r="D15" s="244"/>
      <c r="E15" s="243"/>
      <c r="F15" s="243"/>
      <c r="G15" s="243"/>
      <c r="H15" s="243"/>
      <c r="I15" s="243"/>
      <c r="J15" s="243"/>
    </row>
    <row r="16" s="235" customFormat="1" ht="21" customHeight="1" spans="1:7">
      <c r="A16" s="3" t="s">
        <v>446</v>
      </c>
      <c r="B16" s="3"/>
      <c r="C16" s="3"/>
      <c r="D16" s="3"/>
      <c r="E16" s="3"/>
      <c r="F16" s="3"/>
      <c r="G16" s="3"/>
    </row>
    <row r="17" s="236" customFormat="1" ht="18" customHeight="1" spans="1:14">
      <c r="A17" s="245" t="s">
        <v>447</v>
      </c>
      <c r="B17" s="245"/>
      <c r="C17" s="245"/>
      <c r="D17" s="245"/>
      <c r="E17" s="245"/>
      <c r="F17" s="245"/>
      <c r="G17" s="245"/>
      <c r="H17" s="245"/>
      <c r="I17" s="245"/>
      <c r="J17" s="245"/>
      <c r="K17" s="245"/>
      <c r="L17" s="245"/>
      <c r="M17" s="245"/>
      <c r="N17" s="245"/>
    </row>
  </sheetData>
  <mergeCells count="21">
    <mergeCell ref="A1:J1"/>
    <mergeCell ref="A3:E3"/>
    <mergeCell ref="A4:D4"/>
    <mergeCell ref="H4:J4"/>
    <mergeCell ref="A10:C10"/>
    <mergeCell ref="A11:C11"/>
    <mergeCell ref="A12:C12"/>
    <mergeCell ref="A13:C13"/>
    <mergeCell ref="A14:C14"/>
    <mergeCell ref="A15:C15"/>
    <mergeCell ref="A8:A9"/>
    <mergeCell ref="B8:B9"/>
    <mergeCell ref="C8:C9"/>
    <mergeCell ref="D5:D7"/>
    <mergeCell ref="E4:E7"/>
    <mergeCell ref="F4:F7"/>
    <mergeCell ref="G4:G7"/>
    <mergeCell ref="H5:H7"/>
    <mergeCell ref="I5:I7"/>
    <mergeCell ref="J5:J7"/>
    <mergeCell ref="A5:C7"/>
  </mergeCells>
  <printOptions horizontalCentered="1"/>
  <pageMargins left="0.47244094488189" right="0.47244094488189" top="0.866141732283464" bottom="0.393700787401575" header="0.748031496062992" footer="0.31496062992126"/>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15</vt:i4>
      </vt:variant>
    </vt:vector>
  </HeadingPairs>
  <TitlesOfParts>
    <vt:vector size="15" baseType="lpstr">
      <vt:lpstr>自查</vt:lpstr>
      <vt:lpstr>附表1收入支出决算总表</vt:lpstr>
      <vt:lpstr>附表2收入决算表</vt:lpstr>
      <vt:lpstr>附表3支出决算表</vt:lpstr>
      <vt:lpstr>附表4财政拨款收入支出决算总表</vt:lpstr>
      <vt:lpstr>附表5一般公共预算财政拨款收入支出决算表</vt:lpstr>
      <vt:lpstr>附表6一般公共预算财政拨款基本支出决算表</vt:lpstr>
      <vt:lpstr>附表7政府性基金预算财政拨款收入支出决算表</vt:lpstr>
      <vt:lpstr>附表8国有资本经营预算财政拨款收入支出决算表</vt:lpstr>
      <vt:lpstr>附表9“三公”经费、行政参公单位机关运行经费情况表</vt:lpstr>
      <vt:lpstr>附表10国有资产占有使用情况表</vt:lpstr>
      <vt:lpstr>附表11部门整体支出绩效自评情况</vt:lpstr>
      <vt:lpstr>附表12部门整体支出绩效自评表</vt:lpstr>
      <vt:lpstr>附表13项目支出绩效自评表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喻月</cp:lastModifiedBy>
  <cp:revision>1</cp:revision>
  <dcterms:created xsi:type="dcterms:W3CDTF">2006-02-13T05:15:00Z</dcterms:created>
  <cp:lastPrinted>2021-09-24T03:21:00Z</cp:lastPrinted>
  <dcterms:modified xsi:type="dcterms:W3CDTF">2025-01-03T05:34:56Z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KSOReadingLayout">
    <vt:bool>true</vt:bool>
  </property>
  <property fmtid="{D5CDD505-2E9C-101B-9397-08002B2CF9AE}" pid="4" name="ICV">
    <vt:lpwstr>99E2FCBC1CD44078AE16D98EDBC935A0</vt:lpwstr>
  </property>
</Properties>
</file>